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13_ncr:1_{D14B58FB-CA0A-461C-9391-C81A169F443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I13" i="2" s="1"/>
  <c r="J13" i="2" s="1"/>
  <c r="K13" i="2" s="1"/>
  <c r="L13" i="2" l="1"/>
  <c r="L14" i="2" s="1"/>
  <c r="L7" i="2"/>
  <c r="K7" i="2"/>
  <c r="J7" i="2"/>
  <c r="I7" i="2"/>
  <c r="H7" i="2"/>
  <c r="H12" i="2" l="1"/>
  <c r="L12" i="2" s="1"/>
  <c r="I12" i="2" l="1"/>
  <c r="J12" i="2" s="1"/>
  <c r="K12" i="2" s="1"/>
  <c r="H8" i="2"/>
  <c r="H9" i="2" l="1"/>
  <c r="H10" i="2"/>
  <c r="H11" i="2"/>
  <c r="L8" i="2"/>
  <c r="L11" i="2" l="1"/>
  <c r="L10" i="2"/>
  <c r="L9" i="2"/>
  <c r="I11" i="2" l="1"/>
  <c r="J11" i="2" s="1"/>
  <c r="K11" i="2" s="1"/>
  <c r="I10" i="2"/>
  <c r="J10" i="2" s="1"/>
  <c r="K10" i="2" s="1"/>
  <c r="I8" i="2" l="1"/>
  <c r="J8" i="2" s="1"/>
  <c r="K8" i="2" s="1"/>
  <c r="I9" i="2" l="1"/>
  <c r="J9" i="2" s="1"/>
  <c r="K9" i="2" s="1"/>
</calcChain>
</file>

<file path=xl/sharedStrings.xml><?xml version="1.0" encoding="utf-8"?>
<sst xmlns="http://schemas.openxmlformats.org/spreadsheetml/2006/main" count="34" uniqueCount="28">
  <si>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</si>
  <si>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</si>
  <si>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Н(М)ЦК, ЦКЕП</t>
  </si>
  <si>
    <t>Н(М)ЦК, определяемая методом сопоставимых рыночных цен (анализа рынка)*</t>
  </si>
  <si>
    <t xml:space="preserve">     ц - ср. цена за единицу    ЦКЕП = v*ц</t>
  </si>
  <si>
    <t>Приложение № 2</t>
  </si>
  <si>
    <t xml:space="preserve">Средняя арифметическая цена за единицу     &lt;ц&gt; </t>
  </si>
  <si>
    <t>№</t>
  </si>
  <si>
    <t>Ед. изм</t>
  </si>
  <si>
    <t>Итого</t>
  </si>
  <si>
    <t>Расчет Н (МЦК) по формуле  v - количество (объем) закупаемого товара (работы, услуги);</t>
  </si>
  <si>
    <t xml:space="preserve"> Расчёт начальной (максимальной) цены государственного контракта </t>
  </si>
  <si>
    <t>Для обоснования начальной (макисмальной) цены контракта был использован метод сопоставимых рыночных цен (анализ рынка). Заказчиком были направлены запросы о предоставлении ценовой информации организациям, обладающим опытом оказания соответствующих услуг. От трех организаций были получены коммерческие предложения, взятые за основу при определении начальной (максимальной) цены контракта.  Сравнительная информация приводится в таблице:</t>
  </si>
  <si>
    <t>Предложение № 1</t>
  </si>
  <si>
    <t>Предложение № 2</t>
  </si>
  <si>
    <t>Предложение № 3</t>
  </si>
  <si>
    <r>
      <t xml:space="preserve">коэффициент вариации цен V (%)           </t>
    </r>
    <r>
      <rPr>
        <i/>
        <sz val="8"/>
        <rFont val="Times New Roman"/>
        <family val="1"/>
        <charset val="204"/>
      </rPr>
      <t xml:space="preserve">         (не должен превышать 33%)</t>
    </r>
  </si>
  <si>
    <t>шт.</t>
  </si>
  <si>
    <t>Наименование предмета контракта (закупаемого товара)</t>
  </si>
  <si>
    <t xml:space="preserve">Среднее квадратичное отклонение  </t>
  </si>
  <si>
    <t>Услуги по техническому обслуживанию сплит систем мощностью до 2,5 кВт (модель 07)</t>
  </si>
  <si>
    <t>Услуги по техническому обслуживанию сплит систем мощностью от 2,5 до 3,4 кВт (модель 09)</t>
  </si>
  <si>
    <t>Услуги по техническому обслуживанию сплит систем мощностью от 3,5 до 4,4 кВт  (модель 12)</t>
  </si>
  <si>
    <t>Услуги по техническому обслуживанию сплит систем кассетного типа мощностью от 4 до 7 кВт (модель 18)</t>
  </si>
  <si>
    <t xml:space="preserve">
*Н(М)ЦК= 170 000,00  рублей (в соответствии с частью 2 статьи 72 БК РФ, Российской Федерации, выделенных лимитов бюджетных обязательств, коэффициент бюджетирования равен к=0,95457371303). Н(М)ЦК установлена с учетом доведения лимитов бюджетных обязательств. 
В случае если коэффициент вариации по позициям 1-m составляет менее 33 %, совокупность цен принимается однородной.
</t>
  </si>
  <si>
    <t>Услуги по техническому обслуживанию сплит систем кассетного типа мощностью от 7 кВт (модель от 19 и выше)</t>
  </si>
  <si>
    <t xml:space="preserve">Услуги по техническому обслуживанию кондицинеров мощностью до 2,5 кВт </t>
  </si>
  <si>
    <t>Ремонт  сплит-системы Polair (влючая расходные материалы)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</si>
</sst>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.0000000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 wrapText="1"/>
    </xf>
    <xf numFmtId="165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657225</xdr:colOff>
      <xdr:row>5</xdr:row>
      <xdr:rowOff>1162050</xdr:rowOff>
    </xdr:from>
    <xdr:to>
      <xdr:col>10</xdr:col>
      <xdr:colOff>819150</xdr:colOff>
      <xdr:row>5</xdr:row>
      <xdr:rowOff>1504950</xdr:rowOff>
    </xdr:to>
    <xdr:pic>
      <xdr:nvPic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3345" y="3608070"/>
          <a:ext cx="161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129540</xdr:colOff>
      <xdr:row>4</xdr:row>
      <xdr:rowOff>1348740</xdr:rowOff>
    </xdr:from>
    <xdr:to>
      <xdr:col>9</xdr:col>
      <xdr:colOff>690421</xdr:colOff>
      <xdr:row>5</xdr:row>
      <xdr:rowOff>231668</xdr:rowOff>
    </xdr:to>
    <xdr:pic>
      <xdr:nvPicPr>
        <xdr:cNvPr id="20" name="Рисунок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1380" y="2872740"/>
          <a:ext cx="560881" cy="231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"/>
  <sheetViews>
    <sheetView tabSelected="1" topLeftCell="A7" workbookViewId="0">
      <selection activeCell="E16" sqref="E16"/>
    </sheetView>
  </sheetViews>
  <sheetFormatPr defaultColWidth="8.85546875" defaultRowHeight="11.25" x14ac:dyDescent="0.2"/>
  <cols>
    <col min="1" max="1" width="8.85546875" style="1"/>
    <col min="2" max="2" width="18.140625" style="1" customWidth="1"/>
    <col min="3" max="3" width="7.7109375" style="1" customWidth="1"/>
    <col min="4" max="4" width="6.28515625" style="1" customWidth="1"/>
    <col min="5" max="5" width="16.5703125" style="1" customWidth="1"/>
    <col min="6" max="6" width="19.42578125" style="1" customWidth="1"/>
    <col min="7" max="7" width="20.42578125" style="1" customWidth="1"/>
    <col min="8" max="8" width="13.28515625" style="1" customWidth="1"/>
    <col min="9" max="9" width="12.5703125" style="1" customWidth="1"/>
    <col min="10" max="10" width="12.140625" style="1" customWidth="1"/>
    <col min="11" max="11" width="13.140625" style="1" customWidth="1"/>
    <col min="12" max="12" width="24.85546875" style="1" customWidth="1"/>
    <col min="13" max="13" width="14.7109375" style="1" bestFit="1" customWidth="1"/>
    <col min="14" max="16384" width="8.85546875" style="1"/>
  </cols>
  <sheetData>
    <row r="1" spans="1:13" x14ac:dyDescent="0.2">
      <c r="K1" s="22" t="s">
        <v>5</v>
      </c>
      <c r="L1" s="23"/>
    </row>
    <row r="2" spans="1:13" x14ac:dyDescent="0.2">
      <c r="A2" s="24" t="s">
        <v>11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3" ht="49.9" customHeight="1" x14ac:dyDescent="0.2">
      <c r="A3" s="26" t="s">
        <v>12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 ht="41.25" customHeight="1" x14ac:dyDescent="0.2">
      <c r="A4" s="28" t="s">
        <v>7</v>
      </c>
      <c r="B4" s="28" t="s">
        <v>18</v>
      </c>
      <c r="C4" s="28" t="s">
        <v>8</v>
      </c>
      <c r="D4" s="28" t="s">
        <v>0</v>
      </c>
      <c r="E4" s="28" t="s">
        <v>1</v>
      </c>
      <c r="F4" s="28"/>
      <c r="G4" s="28"/>
      <c r="H4" s="28" t="s">
        <v>2</v>
      </c>
      <c r="I4" s="28"/>
      <c r="J4" s="28"/>
      <c r="K4" s="28"/>
      <c r="L4" s="16" t="s">
        <v>3</v>
      </c>
    </row>
    <row r="5" spans="1:13" ht="72" customHeight="1" x14ac:dyDescent="0.2">
      <c r="A5" s="28"/>
      <c r="B5" s="28"/>
      <c r="C5" s="28"/>
      <c r="D5" s="28"/>
      <c r="E5" s="28" t="s">
        <v>13</v>
      </c>
      <c r="F5" s="28" t="s">
        <v>14</v>
      </c>
      <c r="G5" s="28" t="s">
        <v>15</v>
      </c>
      <c r="H5" s="28" t="s">
        <v>6</v>
      </c>
      <c r="I5" s="28" t="s">
        <v>19</v>
      </c>
      <c r="J5" s="29"/>
      <c r="K5" s="2" t="s">
        <v>16</v>
      </c>
      <c r="L5" s="2" t="s">
        <v>10</v>
      </c>
    </row>
    <row r="6" spans="1:13" ht="49.9" customHeight="1" x14ac:dyDescent="0.2">
      <c r="A6" s="28"/>
      <c r="B6" s="28"/>
      <c r="C6" s="28"/>
      <c r="D6" s="28"/>
      <c r="E6" s="28"/>
      <c r="F6" s="28"/>
      <c r="G6" s="28"/>
      <c r="H6" s="28"/>
      <c r="I6" s="28"/>
      <c r="J6" s="29"/>
      <c r="K6" s="3"/>
      <c r="L6" s="2" t="s">
        <v>4</v>
      </c>
    </row>
    <row r="7" spans="1:13" ht="49.9" customHeight="1" x14ac:dyDescent="0.2">
      <c r="A7" s="19">
        <v>1</v>
      </c>
      <c r="B7" s="13" t="s">
        <v>26</v>
      </c>
      <c r="C7" s="4" t="s">
        <v>17</v>
      </c>
      <c r="D7" s="11">
        <v>1</v>
      </c>
      <c r="E7" s="5">
        <v>2000</v>
      </c>
      <c r="F7" s="19">
        <v>1900</v>
      </c>
      <c r="G7" s="19">
        <v>1700</v>
      </c>
      <c r="H7" s="6">
        <f>ROUND((E7+F7+G7)/3,2)</f>
        <v>1866.67</v>
      </c>
      <c r="I7" s="7">
        <f t="shared" ref="I7:I13" si="0">POWER((E7-H7),2)+POWER((F7-H7),2)+POWER((G7-H7),2)</f>
        <v>46666.666700000002</v>
      </c>
      <c r="J7" s="8">
        <f t="shared" ref="J7:J13" si="1">SQRT((I7/2))</f>
        <v>152.75252321974915</v>
      </c>
      <c r="K7" s="12">
        <f t="shared" ref="K7:K13" si="2">(J7/H7)*100</f>
        <v>8.183156273993216</v>
      </c>
      <c r="L7" s="9">
        <f>H7*D7</f>
        <v>1866.67</v>
      </c>
    </row>
    <row r="8" spans="1:13" s="14" customFormat="1" ht="56.25" x14ac:dyDescent="0.2">
      <c r="A8" s="15">
        <v>2</v>
      </c>
      <c r="B8" s="13" t="s">
        <v>20</v>
      </c>
      <c r="C8" s="4" t="s">
        <v>17</v>
      </c>
      <c r="D8" s="11">
        <v>1</v>
      </c>
      <c r="E8" s="5">
        <v>2650</v>
      </c>
      <c r="F8" s="6">
        <v>2600</v>
      </c>
      <c r="G8" s="6">
        <v>2550</v>
      </c>
      <c r="H8" s="6">
        <f>ROUND((E8+F8+G8)/3,2)</f>
        <v>2600</v>
      </c>
      <c r="I8" s="7">
        <f t="shared" si="0"/>
        <v>5000</v>
      </c>
      <c r="J8" s="8">
        <f t="shared" si="1"/>
        <v>50</v>
      </c>
      <c r="K8" s="12">
        <f t="shared" si="2"/>
        <v>1.9230769230769231</v>
      </c>
      <c r="L8" s="9">
        <f>H8*D8</f>
        <v>2600</v>
      </c>
      <c r="M8" s="17"/>
    </row>
    <row r="9" spans="1:13" s="14" customFormat="1" ht="67.5" x14ac:dyDescent="0.2">
      <c r="A9" s="15">
        <v>3</v>
      </c>
      <c r="B9" s="13" t="s">
        <v>21</v>
      </c>
      <c r="C9" s="4" t="s">
        <v>17</v>
      </c>
      <c r="D9" s="11">
        <v>1</v>
      </c>
      <c r="E9" s="5">
        <v>2750</v>
      </c>
      <c r="F9" s="6">
        <v>2630</v>
      </c>
      <c r="G9" s="6">
        <v>2590</v>
      </c>
      <c r="H9" s="6">
        <f t="shared" ref="H9:H13" si="3">ROUND((E9+F9+G9)/3,2)</f>
        <v>2656.67</v>
      </c>
      <c r="I9" s="7">
        <f t="shared" si="0"/>
        <v>13866.666699999998</v>
      </c>
      <c r="J9" s="8">
        <f t="shared" si="1"/>
        <v>83.266640078725402</v>
      </c>
      <c r="K9" s="12">
        <f t="shared" si="2"/>
        <v>3.134248517080608</v>
      </c>
      <c r="L9" s="9">
        <f t="shared" ref="L9:L13" si="4">H9*D9</f>
        <v>2656.67</v>
      </c>
      <c r="M9" s="17"/>
    </row>
    <row r="10" spans="1:13" s="14" customFormat="1" ht="67.5" x14ac:dyDescent="0.2">
      <c r="A10" s="15">
        <v>4</v>
      </c>
      <c r="B10" s="13" t="s">
        <v>22</v>
      </c>
      <c r="C10" s="4" t="s">
        <v>17</v>
      </c>
      <c r="D10" s="11">
        <v>1</v>
      </c>
      <c r="E10" s="5">
        <v>3000</v>
      </c>
      <c r="F10" s="6">
        <v>2890</v>
      </c>
      <c r="G10" s="6">
        <v>2800</v>
      </c>
      <c r="H10" s="6">
        <f t="shared" si="3"/>
        <v>2896.67</v>
      </c>
      <c r="I10" s="7">
        <f t="shared" si="0"/>
        <v>20066.666699999998</v>
      </c>
      <c r="J10" s="8">
        <f t="shared" si="1"/>
        <v>100.16652809197291</v>
      </c>
      <c r="K10" s="12">
        <f t="shared" si="2"/>
        <v>3.4579889352937307</v>
      </c>
      <c r="L10" s="9">
        <f t="shared" si="4"/>
        <v>2896.67</v>
      </c>
      <c r="M10" s="17"/>
    </row>
    <row r="11" spans="1:13" s="14" customFormat="1" ht="67.5" x14ac:dyDescent="0.2">
      <c r="A11" s="15">
        <v>5</v>
      </c>
      <c r="B11" s="13" t="s">
        <v>23</v>
      </c>
      <c r="C11" s="4" t="s">
        <v>17</v>
      </c>
      <c r="D11" s="11">
        <v>1</v>
      </c>
      <c r="E11" s="5">
        <v>3200</v>
      </c>
      <c r="F11" s="6">
        <v>3100</v>
      </c>
      <c r="G11" s="6">
        <v>3000</v>
      </c>
      <c r="H11" s="6">
        <f t="shared" si="3"/>
        <v>3100</v>
      </c>
      <c r="I11" s="7">
        <f t="shared" si="0"/>
        <v>20000</v>
      </c>
      <c r="J11" s="8">
        <f t="shared" si="1"/>
        <v>100</v>
      </c>
      <c r="K11" s="12">
        <f t="shared" si="2"/>
        <v>3.225806451612903</v>
      </c>
      <c r="L11" s="9">
        <f t="shared" si="4"/>
        <v>3100</v>
      </c>
      <c r="M11" s="17"/>
    </row>
    <row r="12" spans="1:13" s="14" customFormat="1" ht="67.5" x14ac:dyDescent="0.2">
      <c r="A12" s="18">
        <v>6</v>
      </c>
      <c r="B12" s="13" t="s">
        <v>25</v>
      </c>
      <c r="C12" s="4" t="s">
        <v>17</v>
      </c>
      <c r="D12" s="11">
        <v>1</v>
      </c>
      <c r="E12" s="5">
        <v>5150</v>
      </c>
      <c r="F12" s="6">
        <v>5100</v>
      </c>
      <c r="G12" s="6">
        <v>4750</v>
      </c>
      <c r="H12" s="6">
        <f t="shared" si="3"/>
        <v>5000</v>
      </c>
      <c r="I12" s="7">
        <f t="shared" si="0"/>
        <v>95000</v>
      </c>
      <c r="J12" s="8">
        <f t="shared" si="1"/>
        <v>217.94494717703367</v>
      </c>
      <c r="K12" s="12">
        <f t="shared" si="2"/>
        <v>4.3588989435406731</v>
      </c>
      <c r="L12" s="9">
        <f t="shared" si="4"/>
        <v>5000</v>
      </c>
      <c r="M12" s="17"/>
    </row>
    <row r="13" spans="1:13" s="14" customFormat="1" ht="37.5" customHeight="1" x14ac:dyDescent="0.2">
      <c r="A13" s="20">
        <v>7</v>
      </c>
      <c r="B13" s="30" t="s">
        <v>27</v>
      </c>
      <c r="C13" s="4" t="s">
        <v>17</v>
      </c>
      <c r="D13" s="11">
        <v>1</v>
      </c>
      <c r="E13" s="5">
        <v>15000</v>
      </c>
      <c r="F13" s="6">
        <v>15500</v>
      </c>
      <c r="G13" s="6">
        <v>14750</v>
      </c>
      <c r="H13" s="6">
        <f t="shared" si="3"/>
        <v>15083.33</v>
      </c>
      <c r="I13" s="7">
        <f t="shared" si="0"/>
        <v>291666.6667</v>
      </c>
      <c r="J13" s="8">
        <f t="shared" si="1"/>
        <v>381.88130793480843</v>
      </c>
      <c r="K13" s="12">
        <f t="shared" si="2"/>
        <v>2.5318103358794675</v>
      </c>
      <c r="L13" s="9">
        <f t="shared" si="4"/>
        <v>15083.33</v>
      </c>
      <c r="M13" s="17"/>
    </row>
    <row r="14" spans="1:13" s="14" customFormat="1" x14ac:dyDescent="0.2">
      <c r="A14" s="18"/>
      <c r="B14" s="10" t="s">
        <v>9</v>
      </c>
      <c r="C14" s="4"/>
      <c r="D14" s="11">
        <v>7</v>
      </c>
      <c r="E14" s="8"/>
      <c r="F14" s="7"/>
      <c r="G14" s="7"/>
      <c r="H14" s="7"/>
      <c r="I14" s="7"/>
      <c r="J14" s="8"/>
      <c r="K14" s="8"/>
      <c r="L14" s="9">
        <f>SUM(L7:L13)</f>
        <v>33203.340000000004</v>
      </c>
      <c r="M14" s="17"/>
    </row>
    <row r="15" spans="1:13" x14ac:dyDescent="0.2">
      <c r="A15" s="21" t="s">
        <v>24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3" ht="90.75" customHeight="1" x14ac:dyDescent="0.2"/>
  </sheetData>
  <mergeCells count="16">
    <mergeCell ref="A15:L15"/>
    <mergeCell ref="K1:L1"/>
    <mergeCell ref="A2:L2"/>
    <mergeCell ref="A3:L3"/>
    <mergeCell ref="A4:A6"/>
    <mergeCell ref="B4:B6"/>
    <mergeCell ref="C4:C6"/>
    <mergeCell ref="D4:D6"/>
    <mergeCell ref="E4:G4"/>
    <mergeCell ref="H4:K4"/>
    <mergeCell ref="E5:E6"/>
    <mergeCell ref="F5:F6"/>
    <mergeCell ref="G5:G6"/>
    <mergeCell ref="H5:H6"/>
    <mergeCell ref="I5:I6"/>
    <mergeCell ref="J5:J6"/>
  </mergeCells>
  <pageMargins left="0.7" right="0.7" top="0.75" bottom="0.75" header="0.3" footer="0.3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2025-04-18T06:51:58Z</dcterms:modified>
</cp:coreProperties>
</file>