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аксонова\2025\АУКЦИОНЫ\Фарм холодильники\Готово\"/>
    </mc:Choice>
  </mc:AlternateContent>
  <bookViews>
    <workbookView xWindow="0" yWindow="0" windowWidth="28800" windowHeight="10935"/>
  </bookViews>
  <sheets>
    <sheet name="Лист1" sheetId="1" r:id="rId1"/>
  </sheets>
  <definedNames>
    <definedName name="_xlnm._FilterDatabase" localSheetId="0" hidden="1">Лист1!#REF!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_xlnm.Print_Area" localSheetId="0">Лист1!$A$1:$X$25</definedName>
    <definedName name="тыс">{0,"тысячz";1,"тысячаz";2,"тысячиz";5,"тысячz"}</definedName>
  </definedNames>
  <calcPr calcId="152511"/>
</workbook>
</file>

<file path=xl/calcChain.xml><?xml version="1.0" encoding="utf-8"?>
<calcChain xmlns="http://schemas.openxmlformats.org/spreadsheetml/2006/main">
  <c r="N13" i="1" l="1"/>
  <c r="O13" i="1" s="1"/>
  <c r="R13" i="1" s="1"/>
  <c r="T13" i="1" s="1"/>
  <c r="N12" i="1"/>
  <c r="M13" i="1"/>
  <c r="M12" i="1"/>
  <c r="O12" i="1" l="1"/>
  <c r="R12" i="1" s="1"/>
  <c r="T12" i="1" l="1"/>
  <c r="T14" i="1" s="1"/>
</calcChain>
</file>

<file path=xl/sharedStrings.xml><?xml version="1.0" encoding="utf-8"?>
<sst xmlns="http://schemas.openxmlformats.org/spreadsheetml/2006/main" count="59" uniqueCount="32">
  <si>
    <t>№ п/п</t>
  </si>
  <si>
    <t>Наименование поставляемого товара</t>
  </si>
  <si>
    <t>Источник 1</t>
  </si>
  <si>
    <t>Источник 2</t>
  </si>
  <si>
    <t>Итого</t>
  </si>
  <si>
    <t>Единица измерения</t>
  </si>
  <si>
    <t>Цена единицы товара, представленная в источниках ценовой информации</t>
  </si>
  <si>
    <t>Цена за единицу без учета НДС (руб.)</t>
  </si>
  <si>
    <t>НДС</t>
  </si>
  <si>
    <t>%</t>
  </si>
  <si>
    <t>Сумма (руб.)</t>
  </si>
  <si>
    <t>шт.</t>
  </si>
  <si>
    <t>Начальная цена единицы медицинского изделия с НДС (руб.)</t>
  </si>
  <si>
    <t>Кол-во (объем) закупаемого товара (Vi)</t>
  </si>
  <si>
    <t>* в соответствии с п.9 приказа Минздрава России от 15.05.2020 № 450н начальная цена единицы медицинского изделия устанавливается не более средневзвешенной цены</t>
  </si>
  <si>
    <t>Источник 3</t>
  </si>
  <si>
    <t>-</t>
  </si>
  <si>
    <t>Начальная цена единицы медицинского изделия (средневзвешенное значение) без учета НДС (руб.)</t>
  </si>
  <si>
    <t>Начальная цена единицы медицинского изделия (минимальное значение) без учета НДС (руб.)</t>
  </si>
  <si>
    <t>Начальная цена единицы медицинского изделия без учета НДС (НЦЕ) (руб.)</t>
  </si>
  <si>
    <t xml:space="preserve">Начальная (максимальная) цена контракта (НМЦК), руб. </t>
  </si>
  <si>
    <t>Дата формирования обоснования НМЦК: 09.04.2025</t>
  </si>
  <si>
    <t>Обоснование начальной (максимальной) цены контракта на поставку фармацевтических холодильников</t>
  </si>
  <si>
    <t>Расчет начальной (максимальной) цены контракта (далее - НМЦК) осуществлен в соответствии с Порядком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изделий, утвержденным Приказом Министерства здравоохранения Российской Федерации от 15.05.2020 № 450н «Об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изделий» (далее - Порядок).
С целью определения начальной цены единицы медицинского изделия были направлены запросы о предоставлении ценовой информации: -4 (четырем) поставщикам (подрядчикам, исполнителям) из информации ГИСП. В результате данных запросов ответы с ценовыми предложениями не предоставлены. -8 (восьми) поставщикам (подрядчикам, исполнителям) из информационной системы в сфере закупок (ЕИС). Было получено 3(три) ценовых предложения.
. Был осуществлен поиск ценовой информации в реестре контрактов, опубликованном на официальный сайте Единой информационной системы в сфере закупок www.zakupki.gov.ru, проведены дополнительные расчеты с применением индекса потребительских цен. 
В соответствии с пунктом 9 Порядка начальная цена единицы медицинского изделия (далее - НЦЕ), цена единицы медицинского изделия (далее - ЦЕМ) и (или) СРМ, и (или) СТО для медицинских изделий, не указанных в пунктах 2, 3 и 5 Порядка, устанавливается как средневзвешенное значение (либо не более средневзвешенной цены) собранных заказчиком цен без учета НДС.
В силу пункта 18 Порядка НМЦК может быть снижена заказчиком по сравнению с НМЦК, определенной в соответствии с Порядком, исходя из имеющегося у заказчика объема финансового обеспечения для осуществления соответствующей закупки, с пропорциональным снижением НЦЕ.
Согласно Инструкции по определению и обоснованию начальной (максимальной) цены контракта, цены контракта, заключаемого с единственным поставщиком (подрядчиком, исполнителем), начальной цены единицы товара, работы, услуги для государственных и муниципальных нужд, утвержденной приказом министерства финансов Тульской области от 27.06.2019 № 88, в случае, если достижение заданного результата совместимо с минимизацией соответствующих расходов, заказчику рекомендуется формировать НМЦК как минимальную из предложенных или найденных по следующей формуле: НМЦКрын = v*Цmin.
На основании вышеизложенного, в целях соблюдения принципа результативности и эффективности использования бюджетных средств начальная цена единицы медицинского изделия устанавливается как минимальное значение (не более средневзвешенного) из представленных в источниках ценовой информации посредством использования метода сопоставимых рыночных цен (анализ рынка). 
Расчет начальной (максимальной) цены контракта осуществлен по формуле:
где:  
n - количество позиций закупаемых медицинских изделий;   
НЦЕi - начальная цена единицы i-й позиции медицинского изделия;  
НДС - налог на добавленную стоимость;   
Vi- количество (объем) i-й позиции закупаемого медицинского изделия.</t>
  </si>
  <si>
    <t>Холодильник фармацевтический
КТРУ  28.25.13.116-00000014</t>
  </si>
  <si>
    <t>Холодильник фармацевтический
КТРУ  28.25.13.116-00000015</t>
  </si>
  <si>
    <t>Источник 1: ценовое предложение от 03.02.2025г. № 45, полученное по результатам запроса от 30.01.2025г. № 90.</t>
  </si>
  <si>
    <t>Источник 2: ценовое предложение от 03.02.2025г. № 48, полученное по результатам запроса от 30.01.2025г. № 60.</t>
  </si>
  <si>
    <t>Источник 3: ценовое предложение от 18.03.2025г. № 168, полученное по результатам запроса от 30.01.2025г. № 64</t>
  </si>
  <si>
    <t>Начальная (максимальная) цена контракта составляет 409 200 (Четыреста девять тысяч двести) рублей 00 копеек.</t>
  </si>
  <si>
    <t>Начальник отдела ЭПиОЗ ____________________  Саксонова Н.В.</t>
  </si>
  <si>
    <t xml:space="preserve">«Утверждаю»
Директор
ГУЗ ТО «МЦМР «Резерв»
 __________  Е.Ю. Игнатенко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</si>
</sst>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scheme val="minor"/>
    </font>
    <font>
      <sz val="9"/>
      <color theme="1"/>
      <name val="Times New Roman"/>
    </font>
    <font>
      <b/>
      <sz val="12"/>
      <color theme="1"/>
      <name val="Times New Roman"/>
    </font>
    <font>
      <sz val="12"/>
      <color theme="1"/>
      <name val="Calibri"/>
      <scheme val="minor"/>
    </font>
    <font>
      <sz val="12"/>
      <color theme="1"/>
      <name val="Times New Roman"/>
    </font>
    <font>
      <sz val="12"/>
      <color indexed="2"/>
      <name val="Times New Roman"/>
    </font>
    <font>
      <sz val="10"/>
      <color theme="1"/>
      <name val="Calibri"/>
      <scheme val="minor"/>
    </font>
    <font>
      <sz val="10"/>
      <color theme="1"/>
      <name val="Times New Roman"/>
    </font>
    <font>
      <b/>
      <sz val="9"/>
      <color theme="1"/>
      <name val="Times New Roman"/>
    </font>
    <font>
      <sz val="9"/>
      <color theme="1"/>
      <name val="Calibri"/>
      <scheme val="minor"/>
    </font>
    <font>
      <b/>
      <i/>
      <sz val="12"/>
      <color theme="1"/>
      <name val="Times New Roman"/>
    </font>
    <font>
      <sz val="11"/>
      <color theme="1"/>
      <name val="Times New Roman"/>
    </font>
    <font>
      <b/>
      <sz val="11"/>
      <color theme="1"/>
      <name val="Times New Roman"/>
    </font>
    <font>
      <b/>
      <sz val="12"/>
      <color indexed="64"/>
      <name val="Times New Roman"/>
    </font>
    <font>
      <sz val="12"/>
      <color indexed="64"/>
      <name val="Times New Roman"/>
    </font>
    <font>
      <b/>
      <sz val="14"/>
      <color theme="1"/>
      <name val="PT Astra Serif"/>
    </font>
    <font>
      <sz val="11"/>
      <color indexed="64"/>
      <name val="Calibri"/>
    </font>
    <font>
      <sz val="11"/>
      <color theme="1"/>
      <name val="Calibri"/>
      <scheme val="minor"/>
    </font>
    <font>
      <sz val="14"/>
      <color indexed="64"/>
      <name val="Times New Roman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104">
    <xf numFmtId="0" fontId="0" fillId="0" borderId="0" xfId="0"/>
    <xf numFmtId="0" fontId="6" fillId="0" borderId="0" xfId="0" applyFont="1"/>
    <xf numFmtId="0" fontId="9" fillId="0" borderId="0" xfId="0" applyFont="1" applyFill="1"/>
    <xf numFmtId="0" fontId="6" fillId="0" borderId="0" xfId="0" applyFont="1" applyFill="1"/>
    <xf numFmtId="0" fontId="0" fillId="0" borderId="0" xfId="0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4" fontId="8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top" wrapText="1"/>
    </xf>
    <xf numFmtId="4" fontId="11" fillId="0" borderId="0" xfId="0" applyNumberFormat="1" applyFont="1"/>
    <xf numFmtId="4" fontId="0" fillId="0" borderId="0" xfId="0" applyNumberFormat="1"/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/>
    </xf>
    <xf numFmtId="0" fontId="21" fillId="0" borderId="0" xfId="0" applyFont="1" applyAlignment="1"/>
    <xf numFmtId="0" fontId="21" fillId="0" borderId="0" xfId="0" applyFont="1" applyAlignment="1">
      <alignment vertical="center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4" fontId="21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center"/>
    </xf>
    <xf numFmtId="0" fontId="10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/>
    <xf numFmtId="0" fontId="20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/>
    </xf>
    <xf numFmtId="4" fontId="0" fillId="3" borderId="0" xfId="0" applyNumberFormat="1" applyFill="1"/>
    <xf numFmtId="0" fontId="0" fillId="3" borderId="0" xfId="0" applyFill="1" applyAlignment="1">
      <alignment vertical="center" wrapText="1"/>
    </xf>
    <xf numFmtId="0" fontId="4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/>
    <xf numFmtId="0" fontId="0" fillId="3" borderId="0" xfId="0" applyFill="1"/>
    <xf numFmtId="0" fontId="0" fillId="3" borderId="0" xfId="0" applyFill="1" applyAlignment="1">
      <alignment vertical="center"/>
    </xf>
    <xf numFmtId="0" fontId="2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4" fontId="10" fillId="3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</xdr:colOff>
      <xdr:row>5</xdr:row>
      <xdr:rowOff>2251372</xdr:rowOff>
    </xdr:from>
    <xdr:to>
      <xdr:col>2</xdr:col>
      <xdr:colOff>248516</xdr:colOff>
      <xdr:row>5</xdr:row>
      <xdr:rowOff>2727622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17318" y="3584872"/>
          <a:ext cx="3417743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tabSelected="1" zoomScale="86" zoomScaleNormal="86" workbookViewId="0">
      <selection activeCell="J26" sqref="J26"/>
    </sheetView>
  </sheetViews>
  <sheetFormatPr defaultRowHeight="15"/>
  <cols>
    <col min="1" max="1" width="5.5703125" customWidth="1"/>
    <col min="2" max="2" width="42.42578125" style="18" customWidth="1"/>
    <col min="3" max="3" width="12.7109375" style="18" customWidth="1"/>
    <col min="4" max="4" width="20.7109375" style="18" customWidth="1"/>
    <col min="5" max="5" width="9.140625" style="18" customWidth="1"/>
    <col min="6" max="6" width="9.28515625" style="18" customWidth="1"/>
    <col min="7" max="7" width="20.7109375" style="18" customWidth="1"/>
    <col min="8" max="8" width="9.140625" style="18" customWidth="1"/>
    <col min="9" max="9" width="10.140625" style="18" customWidth="1"/>
    <col min="10" max="10" width="20.7109375" style="18" customWidth="1"/>
    <col min="11" max="11" width="9.140625" style="18" customWidth="1"/>
    <col min="12" max="12" width="12.7109375" style="18" customWidth="1"/>
    <col min="13" max="13" width="26.85546875" style="18" customWidth="1"/>
    <col min="14" max="14" width="18.28515625" style="18" customWidth="1"/>
    <col min="15" max="15" width="20.28515625" style="18" customWidth="1"/>
    <col min="16" max="16" width="11.5703125" style="18" customWidth="1"/>
    <col min="17" max="17" width="9.7109375" style="24" customWidth="1"/>
    <col min="18" max="18" width="23.5703125" style="24" customWidth="1"/>
    <col min="19" max="19" width="14.5703125" style="24" customWidth="1"/>
    <col min="20" max="20" width="24.7109375" style="24" customWidth="1"/>
    <col min="21" max="21" width="19" style="24" customWidth="1"/>
    <col min="22" max="22" width="18.140625" style="24" customWidth="1"/>
    <col min="23" max="23" width="21.140625" style="24" customWidth="1"/>
    <col min="24" max="24" width="23.5703125" style="24" customWidth="1"/>
    <col min="25" max="25" width="19.85546875" style="24" customWidth="1"/>
    <col min="26" max="26" width="9" customWidth="1"/>
    <col min="27" max="27" width="26.85546875" customWidth="1"/>
    <col min="28" max="28" width="16.140625" customWidth="1"/>
    <col min="29" max="29" width="15.7109375" customWidth="1"/>
    <col min="30" max="30" width="18.7109375" customWidth="1"/>
  </cols>
  <sheetData>
    <row r="1" spans="1:29" ht="18.75" customHeight="1">
      <c r="Q1" s="61" t="s">
        <v>31</v>
      </c>
      <c r="R1" s="62"/>
      <c r="S1" s="62"/>
      <c r="T1" s="62"/>
      <c r="W1" s="43"/>
      <c r="X1" s="44"/>
    </row>
    <row r="2" spans="1:29" ht="57" customHeight="1">
      <c r="Q2" s="62"/>
      <c r="R2" s="62"/>
      <c r="S2" s="62"/>
      <c r="T2" s="62"/>
      <c r="W2" s="45"/>
      <c r="X2" s="44"/>
    </row>
    <row r="3" spans="1:29" ht="18.75" customHeight="1">
      <c r="W3" s="45"/>
      <c r="X3" s="44"/>
    </row>
    <row r="4" spans="1:29" ht="31.5" customHeight="1">
      <c r="A4" s="76" t="s">
        <v>22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20"/>
      <c r="Z4" s="20"/>
      <c r="AA4" s="20"/>
      <c r="AB4" s="20"/>
      <c r="AC4" s="20"/>
    </row>
    <row r="5" spans="1:29" s="4" customFormat="1" ht="15.75" customHeight="1">
      <c r="A5" s="8"/>
      <c r="B5" s="15"/>
      <c r="C5" s="15"/>
      <c r="D5" s="39"/>
      <c r="E5" s="39"/>
      <c r="F5" s="39"/>
      <c r="G5" s="46"/>
      <c r="H5" s="46"/>
      <c r="I5" s="46"/>
      <c r="J5" s="49"/>
      <c r="K5" s="49"/>
      <c r="L5" s="49"/>
      <c r="M5" s="49"/>
      <c r="N5" s="52"/>
      <c r="O5" s="52"/>
      <c r="P5" s="52"/>
      <c r="Q5" s="21"/>
      <c r="R5" s="21"/>
      <c r="S5" s="21"/>
      <c r="T5" s="21"/>
      <c r="U5" s="21"/>
      <c r="V5" s="21"/>
      <c r="W5" s="21"/>
      <c r="X5" s="21"/>
      <c r="Y5" s="21"/>
      <c r="Z5" s="8"/>
      <c r="AA5" s="8"/>
      <c r="AB5" s="8"/>
      <c r="AC5" s="8"/>
    </row>
    <row r="6" spans="1:29" s="4" customFormat="1" ht="305.25" customHeight="1">
      <c r="A6" s="60" t="s">
        <v>23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27"/>
      <c r="Z6" s="27"/>
      <c r="AA6" s="27"/>
      <c r="AB6" s="27"/>
      <c r="AC6" s="19"/>
    </row>
    <row r="7" spans="1:29" s="13" customFormat="1" ht="15" customHeight="1">
      <c r="A7" s="9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2"/>
      <c r="R7" s="22"/>
      <c r="S7" s="22"/>
      <c r="T7" s="22"/>
      <c r="U7" s="22"/>
      <c r="V7" s="22"/>
      <c r="W7" s="22"/>
      <c r="X7" s="22"/>
      <c r="Y7" s="22"/>
      <c r="Z7" s="10"/>
      <c r="AA7" s="10"/>
      <c r="AB7" s="11"/>
      <c r="AC7" s="12"/>
    </row>
    <row r="8" spans="1:29" ht="63.75" customHeight="1">
      <c r="A8" s="71" t="s">
        <v>0</v>
      </c>
      <c r="B8" s="78" t="s">
        <v>1</v>
      </c>
      <c r="C8" s="71" t="s">
        <v>5</v>
      </c>
      <c r="D8" s="83" t="s">
        <v>6</v>
      </c>
      <c r="E8" s="58"/>
      <c r="F8" s="58"/>
      <c r="G8" s="58"/>
      <c r="H8" s="58"/>
      <c r="I8" s="58"/>
      <c r="J8" s="58"/>
      <c r="K8" s="58"/>
      <c r="L8" s="58"/>
      <c r="M8" s="64" t="s">
        <v>17</v>
      </c>
      <c r="N8" s="64" t="s">
        <v>18</v>
      </c>
      <c r="O8" s="74" t="s">
        <v>19</v>
      </c>
      <c r="P8" s="69" t="s">
        <v>8</v>
      </c>
      <c r="Q8" s="69"/>
      <c r="R8" s="74" t="s">
        <v>12</v>
      </c>
      <c r="S8" s="101" t="s">
        <v>13</v>
      </c>
      <c r="T8" s="74" t="s">
        <v>20</v>
      </c>
      <c r="U8"/>
      <c r="V8"/>
      <c r="W8"/>
      <c r="X8"/>
      <c r="Y8"/>
    </row>
    <row r="9" spans="1:29" ht="15" customHeight="1">
      <c r="A9" s="72"/>
      <c r="B9" s="79"/>
      <c r="C9" s="72"/>
      <c r="D9" s="69" t="s">
        <v>2</v>
      </c>
      <c r="E9" s="69"/>
      <c r="F9" s="69"/>
      <c r="G9" s="69" t="s">
        <v>3</v>
      </c>
      <c r="H9" s="69"/>
      <c r="I9" s="69"/>
      <c r="J9" s="69" t="s">
        <v>15</v>
      </c>
      <c r="K9" s="69"/>
      <c r="L9" s="69"/>
      <c r="M9" s="65"/>
      <c r="N9" s="65"/>
      <c r="O9" s="74"/>
      <c r="P9" s="69"/>
      <c r="Q9" s="69"/>
      <c r="R9" s="74"/>
      <c r="S9" s="101"/>
      <c r="T9" s="74"/>
      <c r="U9"/>
      <c r="V9"/>
      <c r="W9"/>
      <c r="X9"/>
      <c r="Y9"/>
    </row>
    <row r="10" spans="1:29" ht="45" customHeight="1">
      <c r="A10" s="72"/>
      <c r="B10" s="79"/>
      <c r="C10" s="72"/>
      <c r="D10" s="69" t="s">
        <v>7</v>
      </c>
      <c r="E10" s="69" t="s">
        <v>8</v>
      </c>
      <c r="F10" s="69"/>
      <c r="G10" s="69" t="s">
        <v>7</v>
      </c>
      <c r="H10" s="69" t="s">
        <v>8</v>
      </c>
      <c r="I10" s="69"/>
      <c r="J10" s="69" t="s">
        <v>7</v>
      </c>
      <c r="K10" s="69" t="s">
        <v>8</v>
      </c>
      <c r="L10" s="69"/>
      <c r="M10" s="65"/>
      <c r="N10" s="65"/>
      <c r="O10" s="74"/>
      <c r="P10" s="69"/>
      <c r="Q10" s="69"/>
      <c r="R10" s="74"/>
      <c r="S10" s="101"/>
      <c r="T10" s="74"/>
      <c r="U10"/>
      <c r="V10"/>
      <c r="W10"/>
      <c r="X10"/>
      <c r="Y10"/>
    </row>
    <row r="11" spans="1:29" s="1" customFormat="1" ht="48" customHeight="1">
      <c r="A11" s="73"/>
      <c r="B11" s="79"/>
      <c r="C11" s="73"/>
      <c r="D11" s="69"/>
      <c r="E11" s="51" t="s">
        <v>9</v>
      </c>
      <c r="F11" s="51" t="s">
        <v>10</v>
      </c>
      <c r="G11" s="69"/>
      <c r="H11" s="51" t="s">
        <v>9</v>
      </c>
      <c r="I11" s="51" t="s">
        <v>10</v>
      </c>
      <c r="J11" s="69"/>
      <c r="K11" s="51" t="s">
        <v>9</v>
      </c>
      <c r="L11" s="51" t="s">
        <v>10</v>
      </c>
      <c r="M11" s="66"/>
      <c r="N11" s="66"/>
      <c r="O11" s="74"/>
      <c r="P11" s="42" t="s">
        <v>9</v>
      </c>
      <c r="Q11" s="42" t="s">
        <v>10</v>
      </c>
      <c r="R11" s="74"/>
      <c r="S11" s="101"/>
      <c r="T11" s="74"/>
    </row>
    <row r="12" spans="1:29" s="1" customFormat="1" ht="50.25" customHeight="1">
      <c r="A12" s="30">
        <v>1</v>
      </c>
      <c r="B12" s="81" t="s">
        <v>24</v>
      </c>
      <c r="C12" s="80" t="s">
        <v>11</v>
      </c>
      <c r="D12" s="82">
        <v>55865</v>
      </c>
      <c r="E12" s="56" t="s">
        <v>16</v>
      </c>
      <c r="F12" s="56" t="s">
        <v>16</v>
      </c>
      <c r="G12" s="82">
        <v>58200</v>
      </c>
      <c r="H12" s="56" t="s">
        <v>16</v>
      </c>
      <c r="I12" s="56" t="s">
        <v>16</v>
      </c>
      <c r="J12" s="57">
        <v>87000</v>
      </c>
      <c r="K12" s="56" t="s">
        <v>16</v>
      </c>
      <c r="L12" s="56" t="s">
        <v>16</v>
      </c>
      <c r="M12" s="29">
        <f>(D12+G12+J12)/3</f>
        <v>67021.666666666672</v>
      </c>
      <c r="N12" s="29">
        <f>D12</f>
        <v>55865</v>
      </c>
      <c r="O12" s="29">
        <f>MIN(N12,M12)</f>
        <v>55865</v>
      </c>
      <c r="P12" s="56" t="s">
        <v>16</v>
      </c>
      <c r="Q12" s="56" t="s">
        <v>16</v>
      </c>
      <c r="R12" s="29">
        <f>O12</f>
        <v>55865</v>
      </c>
      <c r="S12" s="102">
        <v>6</v>
      </c>
      <c r="T12" s="29">
        <f>S12*R12</f>
        <v>335190</v>
      </c>
    </row>
    <row r="13" spans="1:29" s="1" customFormat="1" ht="49.5" customHeight="1">
      <c r="A13" s="28">
        <v>2</v>
      </c>
      <c r="B13" s="81" t="s">
        <v>25</v>
      </c>
      <c r="C13" s="80" t="s">
        <v>11</v>
      </c>
      <c r="D13" s="82">
        <v>37005</v>
      </c>
      <c r="E13" s="56" t="s">
        <v>16</v>
      </c>
      <c r="F13" s="56" t="s">
        <v>16</v>
      </c>
      <c r="G13" s="82">
        <v>43500</v>
      </c>
      <c r="H13" s="56" t="s">
        <v>16</v>
      </c>
      <c r="I13" s="56" t="s">
        <v>16</v>
      </c>
      <c r="J13" s="57">
        <v>59000</v>
      </c>
      <c r="K13" s="56" t="s">
        <v>16</v>
      </c>
      <c r="L13" s="56" t="s">
        <v>16</v>
      </c>
      <c r="M13" s="29">
        <f>(D13+G13+J13)/3</f>
        <v>46501.666666666664</v>
      </c>
      <c r="N13" s="29">
        <f>D13</f>
        <v>37005</v>
      </c>
      <c r="O13" s="29">
        <f>MIN(N13,M13)</f>
        <v>37005</v>
      </c>
      <c r="P13" s="56" t="s">
        <v>16</v>
      </c>
      <c r="Q13" s="56" t="s">
        <v>16</v>
      </c>
      <c r="R13" s="29">
        <f>O13</f>
        <v>37005</v>
      </c>
      <c r="S13" s="102">
        <v>2</v>
      </c>
      <c r="T13" s="29">
        <f>S13*R13</f>
        <v>74010</v>
      </c>
    </row>
    <row r="14" spans="1:29" s="2" customFormat="1" ht="20.25" customHeight="1">
      <c r="A14" s="70" t="s">
        <v>4</v>
      </c>
      <c r="B14" s="70"/>
      <c r="C14" s="34"/>
      <c r="D14" s="40"/>
      <c r="E14" s="40"/>
      <c r="F14" s="40"/>
      <c r="G14" s="41"/>
      <c r="H14" s="41"/>
      <c r="I14" s="41"/>
      <c r="J14" s="41"/>
      <c r="K14" s="41"/>
      <c r="L14" s="41"/>
      <c r="M14" s="35"/>
      <c r="N14" s="35"/>
      <c r="O14" s="32"/>
      <c r="P14" s="36"/>
      <c r="Q14" s="36"/>
      <c r="R14" s="36"/>
      <c r="S14" s="36"/>
      <c r="T14" s="59">
        <f>SUM(T12:T13)</f>
        <v>409200</v>
      </c>
      <c r="U14" s="85"/>
      <c r="V14" s="85"/>
      <c r="W14" s="85"/>
      <c r="X14" s="85"/>
    </row>
    <row r="15" spans="1:29" s="2" customFormat="1" ht="17.25" customHeight="1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84"/>
      <c r="V15" s="84"/>
      <c r="W15" s="84"/>
      <c r="X15" s="84"/>
      <c r="Y15" s="7"/>
      <c r="Z15" s="5"/>
      <c r="AA15" s="5"/>
      <c r="AB15" s="6"/>
      <c r="AC15" s="7"/>
    </row>
    <row r="16" spans="1:29" s="2" customFormat="1" ht="17.25" customHeight="1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50"/>
      <c r="O16" s="50"/>
      <c r="P16" s="50"/>
      <c r="Q16" s="7"/>
      <c r="R16" s="7"/>
      <c r="S16" s="7"/>
      <c r="T16" s="7"/>
      <c r="U16" s="7"/>
      <c r="V16" s="7"/>
      <c r="W16" s="7"/>
      <c r="X16" s="7"/>
      <c r="Y16" s="7"/>
      <c r="Z16" s="5"/>
      <c r="AA16" s="5"/>
      <c r="AB16" s="6"/>
      <c r="AC16" s="7"/>
    </row>
    <row r="17" spans="1:29" s="2" customFormat="1" ht="17.25" customHeight="1">
      <c r="A17" s="50"/>
      <c r="B17" s="103" t="s">
        <v>14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50"/>
      <c r="Q17" s="7"/>
      <c r="R17" s="7"/>
      <c r="S17" s="7"/>
      <c r="T17" s="7"/>
      <c r="U17" s="7"/>
      <c r="V17" s="7"/>
      <c r="W17" s="7"/>
      <c r="X17" s="7"/>
      <c r="Y17" s="7"/>
      <c r="Z17" s="5"/>
      <c r="AA17" s="5"/>
      <c r="AB17" s="6"/>
      <c r="AC17" s="7"/>
    </row>
    <row r="18" spans="1:29" s="2" customFormat="1" ht="17.25" customHeight="1">
      <c r="A18" s="50"/>
      <c r="B18" s="67"/>
      <c r="C18" s="67"/>
      <c r="D18" s="67"/>
      <c r="E18" s="67"/>
      <c r="F18" s="67"/>
      <c r="G18" s="67"/>
      <c r="H18" s="67"/>
      <c r="I18" s="67"/>
      <c r="J18" s="50"/>
      <c r="K18" s="50"/>
      <c r="L18" s="50"/>
      <c r="M18" s="50"/>
      <c r="N18" s="50"/>
      <c r="O18" s="50"/>
      <c r="P18" s="50"/>
      <c r="Q18" s="7"/>
      <c r="R18" s="7"/>
      <c r="S18" s="7"/>
      <c r="T18" s="7"/>
      <c r="U18" s="7"/>
      <c r="V18" s="7"/>
      <c r="W18" s="7"/>
      <c r="X18" s="7"/>
      <c r="Y18" s="7"/>
      <c r="Z18" s="5"/>
      <c r="AA18" s="5"/>
      <c r="AB18" s="6"/>
      <c r="AC18" s="7"/>
    </row>
    <row r="19" spans="1:29" s="2" customFormat="1" ht="17.25" customHeight="1">
      <c r="A19" s="37"/>
      <c r="B19" s="37"/>
      <c r="C19" s="37"/>
      <c r="D19" s="38"/>
      <c r="E19" s="38"/>
      <c r="F19" s="38"/>
      <c r="G19" s="47"/>
      <c r="H19" s="47"/>
      <c r="I19" s="47"/>
      <c r="J19" s="48"/>
      <c r="K19" s="48"/>
      <c r="L19" s="48"/>
      <c r="M19" s="48"/>
      <c r="N19" s="50"/>
      <c r="O19" s="50"/>
      <c r="P19" s="50"/>
      <c r="Q19" s="7"/>
      <c r="R19" s="7"/>
      <c r="S19" s="7"/>
      <c r="T19" s="7"/>
      <c r="U19" s="7"/>
      <c r="V19" s="7"/>
      <c r="W19" s="7"/>
      <c r="X19" s="7"/>
      <c r="Y19" s="7"/>
      <c r="Z19" s="5"/>
      <c r="AA19" s="5"/>
      <c r="AB19" s="6"/>
      <c r="AC19" s="7"/>
    </row>
    <row r="20" spans="1:29" s="94" customFormat="1" ht="15.75" customHeight="1">
      <c r="A20" s="86" t="s">
        <v>26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8"/>
      <c r="N20" s="88"/>
      <c r="O20" s="88"/>
      <c r="P20" s="88"/>
      <c r="Q20" s="89"/>
      <c r="R20" s="89"/>
      <c r="S20" s="89"/>
      <c r="T20" s="89"/>
      <c r="U20" s="89"/>
      <c r="V20" s="89"/>
      <c r="W20" s="89"/>
      <c r="X20" s="89"/>
      <c r="Y20" s="90"/>
      <c r="Z20" s="90"/>
      <c r="AA20" s="91"/>
      <c r="AB20" s="92"/>
      <c r="AC20" s="93"/>
    </row>
    <row r="21" spans="1:29" s="94" customFormat="1" ht="15.75" customHeight="1">
      <c r="A21" s="86" t="s">
        <v>27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8"/>
      <c r="N21" s="88"/>
      <c r="O21" s="88"/>
      <c r="P21" s="88"/>
      <c r="Q21" s="89"/>
      <c r="R21" s="89"/>
      <c r="S21" s="89"/>
      <c r="T21" s="89"/>
      <c r="U21" s="89"/>
      <c r="V21" s="89"/>
      <c r="W21" s="89"/>
      <c r="X21" s="89"/>
      <c r="Y21" s="90"/>
      <c r="Z21" s="90"/>
      <c r="AA21" s="91"/>
      <c r="AB21" s="92"/>
      <c r="AC21" s="93"/>
    </row>
    <row r="22" spans="1:29" s="94" customFormat="1" ht="15.75" customHeight="1">
      <c r="A22" s="86" t="s">
        <v>28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88"/>
      <c r="Q22" s="89"/>
      <c r="R22" s="89"/>
      <c r="S22" s="89"/>
      <c r="T22" s="89"/>
      <c r="U22" s="89"/>
      <c r="V22" s="89"/>
      <c r="W22" s="89"/>
      <c r="X22" s="89"/>
      <c r="Y22" s="90"/>
      <c r="Z22" s="90"/>
      <c r="AA22" s="91"/>
      <c r="AB22" s="92"/>
      <c r="AC22" s="93"/>
    </row>
    <row r="23" spans="1:29" s="4" customFormat="1" ht="18.7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18"/>
      <c r="N23" s="18"/>
      <c r="O23" s="18"/>
      <c r="P23" s="18"/>
      <c r="Q23" s="24"/>
      <c r="R23" s="24"/>
      <c r="S23" s="24"/>
      <c r="T23" s="24"/>
      <c r="U23" s="24"/>
      <c r="V23" s="24"/>
      <c r="W23" s="24"/>
      <c r="X23" s="24"/>
      <c r="Y23" s="26"/>
      <c r="Z23" s="26"/>
      <c r="AA23" s="26"/>
      <c r="AB23" s="25"/>
      <c r="AC23" s="3"/>
    </row>
    <row r="24" spans="1:29" s="4" customFormat="1" ht="18.7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18"/>
      <c r="N24" s="18"/>
      <c r="O24" s="18"/>
      <c r="P24" s="18"/>
      <c r="Q24" s="24"/>
      <c r="R24" s="24"/>
      <c r="S24" s="24"/>
      <c r="T24" s="24"/>
      <c r="U24" s="24"/>
      <c r="V24" s="24"/>
      <c r="W24" s="24"/>
      <c r="X24" s="24"/>
      <c r="Y24" s="26"/>
      <c r="Z24" s="26"/>
      <c r="AA24" s="26"/>
      <c r="AB24" s="25"/>
      <c r="AC24" s="3"/>
    </row>
    <row r="25" spans="1:29" s="94" customFormat="1" ht="33" customHeight="1">
      <c r="A25" s="96" t="s">
        <v>29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8"/>
      <c r="O25" s="99"/>
      <c r="P25" s="99"/>
      <c r="Q25" s="99"/>
      <c r="R25" s="99"/>
      <c r="S25" s="99"/>
      <c r="T25" s="99"/>
      <c r="U25" s="99"/>
      <c r="V25" s="100"/>
      <c r="W25" s="100"/>
      <c r="X25" s="100"/>
      <c r="Y25" s="100"/>
      <c r="Z25" s="100"/>
      <c r="AA25" s="100"/>
    </row>
    <row r="26" spans="1:29" ht="15.75">
      <c r="A26" s="14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3"/>
      <c r="R26" s="23"/>
      <c r="S26" s="23"/>
      <c r="T26" s="23"/>
      <c r="U26" s="23"/>
      <c r="V26" s="23"/>
      <c r="W26" s="23"/>
      <c r="X26" s="23"/>
      <c r="Y26" s="31"/>
    </row>
    <row r="27" spans="1:29" ht="15.75">
      <c r="Y27" s="63"/>
      <c r="Z27" s="63"/>
      <c r="AA27" s="63"/>
    </row>
    <row r="28" spans="1:29" ht="18.75">
      <c r="B28" s="55" t="s">
        <v>30</v>
      </c>
    </row>
    <row r="29" spans="1:29" ht="18.75">
      <c r="B29" s="55" t="s">
        <v>21</v>
      </c>
    </row>
    <row r="31" spans="1:29" ht="15.75">
      <c r="S31" s="33"/>
    </row>
    <row r="32" spans="1:29">
      <c r="J32" s="53"/>
    </row>
  </sheetData>
  <mergeCells count="33">
    <mergeCell ref="B17:O17"/>
    <mergeCell ref="S8:S11"/>
    <mergeCell ref="T8:T11"/>
    <mergeCell ref="A8:A11"/>
    <mergeCell ref="B8:B11"/>
    <mergeCell ref="K10:L10"/>
    <mergeCell ref="D9:F9"/>
    <mergeCell ref="D10:D11"/>
    <mergeCell ref="E10:F10"/>
    <mergeCell ref="R8:R11"/>
    <mergeCell ref="O25:U25"/>
    <mergeCell ref="N8:N11"/>
    <mergeCell ref="M8:M11"/>
    <mergeCell ref="Y27:AA27"/>
    <mergeCell ref="A25:M25"/>
    <mergeCell ref="A16:M16"/>
    <mergeCell ref="A15:X15"/>
    <mergeCell ref="G9:I9"/>
    <mergeCell ref="G10:G11"/>
    <mergeCell ref="H10:I10"/>
    <mergeCell ref="A14:B14"/>
    <mergeCell ref="C8:C11"/>
    <mergeCell ref="O8:O11"/>
    <mergeCell ref="B18:I18"/>
    <mergeCell ref="A20:L20"/>
    <mergeCell ref="A22:O22"/>
    <mergeCell ref="Q1:T2"/>
    <mergeCell ref="A21:L21"/>
    <mergeCell ref="A4:X4"/>
    <mergeCell ref="A6:X6"/>
    <mergeCell ref="P8:Q10"/>
    <mergeCell ref="J9:L9"/>
    <mergeCell ref="J10:J11"/>
  </mergeCells>
  <pageMargins left="0.39370078740157477" right="0.39370078740157477" top="0.39370078740157477" bottom="0.39370078740157477" header="0.11811023622047245" footer="0.11811023622047245"/>
  <pageSetup paperSize="9"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BUH-5</dc:creator>
  <cp:lastModifiedBy>Наталья</cp:lastModifiedBy>
  <dcterms:created xsi:type="dcterms:W3CDTF">2006-09-16T00:00:00Z</dcterms:created>
  <dcterms:modified xsi:type="dcterms:W3CDTF">2025-04-21T06:42:50Z</dcterms:modified>
</cp:coreProperties>
</file>