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192.168.71.42\отдел_закупок\2025\Колледжи\Публикация\СПО2025-184\в лот\"/>
    </mc:Choice>
  </mc:AlternateContent>
  <xr:revisionPtr revIDLastSave="0" documentId="13_ncr:1_{BB3AAA31-464D-4074-A7F7-63362FC504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МЦД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1" l="1"/>
  <c r="E69" i="1"/>
  <c r="D69" i="1"/>
  <c r="G69" i="1" s="1"/>
  <c r="H69" i="1" s="1"/>
  <c r="J68" i="1"/>
  <c r="G68" i="1"/>
  <c r="H68" i="1" s="1"/>
  <c r="F64" i="1"/>
  <c r="E64" i="1"/>
  <c r="D64" i="1"/>
  <c r="J63" i="1"/>
  <c r="G63" i="1"/>
  <c r="H63" i="1" s="1"/>
  <c r="F74" i="1"/>
  <c r="E74" i="1"/>
  <c r="D74" i="1"/>
  <c r="J73" i="1"/>
  <c r="G73" i="1"/>
  <c r="H73" i="1" s="1"/>
  <c r="F49" i="1"/>
  <c r="E49" i="1"/>
  <c r="D49" i="1"/>
  <c r="J48" i="1"/>
  <c r="G48" i="1"/>
  <c r="H48" i="1" s="1"/>
  <c r="F59" i="1"/>
  <c r="E59" i="1"/>
  <c r="D59" i="1"/>
  <c r="J58" i="1"/>
  <c r="G58" i="1"/>
  <c r="H58" i="1" s="1"/>
  <c r="F54" i="1"/>
  <c r="E54" i="1"/>
  <c r="D54" i="1"/>
  <c r="J53" i="1"/>
  <c r="G53" i="1"/>
  <c r="H53" i="1" s="1"/>
  <c r="F34" i="1"/>
  <c r="E34" i="1"/>
  <c r="D34" i="1"/>
  <c r="J33" i="1"/>
  <c r="G33" i="1"/>
  <c r="H33" i="1" s="1"/>
  <c r="F29" i="1"/>
  <c r="E29" i="1"/>
  <c r="D29" i="1"/>
  <c r="J28" i="1"/>
  <c r="G28" i="1"/>
  <c r="H28" i="1" s="1"/>
  <c r="F44" i="1"/>
  <c r="E44" i="1"/>
  <c r="D44" i="1"/>
  <c r="J43" i="1"/>
  <c r="G43" i="1"/>
  <c r="H43" i="1" s="1"/>
  <c r="F39" i="1"/>
  <c r="E39" i="1"/>
  <c r="D39" i="1"/>
  <c r="J38" i="1"/>
  <c r="G38" i="1"/>
  <c r="H38" i="1" s="1"/>
  <c r="F24" i="1"/>
  <c r="E24" i="1"/>
  <c r="F14" i="1"/>
  <c r="E14" i="1"/>
  <c r="G18" i="1"/>
  <c r="H18" i="1" s="1"/>
  <c r="G13" i="1"/>
  <c r="H13" i="1" s="1"/>
  <c r="H77" i="1" s="1"/>
  <c r="D24" i="1"/>
  <c r="G23" i="1"/>
  <c r="H23" i="1" s="1"/>
  <c r="H76" i="1" l="1"/>
  <c r="H75" i="1" s="1"/>
  <c r="G74" i="1"/>
  <c r="G64" i="1"/>
  <c r="H64" i="1" s="1"/>
  <c r="H74" i="1"/>
  <c r="G49" i="1"/>
  <c r="H49" i="1" s="1"/>
  <c r="G44" i="1"/>
  <c r="H44" i="1" s="1"/>
  <c r="G59" i="1"/>
  <c r="H59" i="1" s="1"/>
  <c r="G54" i="1"/>
  <c r="H54" i="1" s="1"/>
  <c r="G29" i="1"/>
  <c r="H29" i="1" s="1"/>
  <c r="G34" i="1"/>
  <c r="H34" i="1" s="1"/>
  <c r="G39" i="1"/>
  <c r="H39" i="1" s="1"/>
  <c r="D14" i="1" l="1"/>
  <c r="G14" i="1" s="1"/>
  <c r="J13" i="1"/>
  <c r="F19" i="1"/>
  <c r="E19" i="1"/>
  <c r="D19" i="1"/>
  <c r="J18" i="1"/>
  <c r="J23" i="1"/>
  <c r="H14" i="1" l="1"/>
  <c r="G19" i="1"/>
  <c r="H19" i="1" s="1"/>
  <c r="G24" i="1"/>
  <c r="H24" i="1" s="1"/>
</calcChain>
</file>

<file path=xl/sharedStrings.xml><?xml version="1.0" encoding="utf-8"?>
<sst xmlns="http://schemas.openxmlformats.org/spreadsheetml/2006/main" count="261" uniqueCount="36">
  <si>
    <t>№</t>
  </si>
  <si>
    <t xml:space="preserve">Категории </t>
  </si>
  <si>
    <t xml:space="preserve">Средняя цена за единицу </t>
  </si>
  <si>
    <t xml:space="preserve">Сведения о цене на аналогичные (сопоставимые) товары, содержащиеся в ЕАИСТ и АИС "Портал поставщиков" </t>
  </si>
  <si>
    <t>Указывает на различие цен более 25%</t>
  </si>
  <si>
    <t xml:space="preserve">Поставщики </t>
  </si>
  <si>
    <t>Поставщик 1</t>
  </si>
  <si>
    <t>Поставщик 2</t>
  </si>
  <si>
    <t>Поставщик 3</t>
  </si>
  <si>
    <t xml:space="preserve">X </t>
  </si>
  <si>
    <t xml:space="preserve">Наименование товара, технические характеристики </t>
  </si>
  <si>
    <t>Количество единиц товара</t>
  </si>
  <si>
    <t xml:space="preserve">Модель, производитель </t>
  </si>
  <si>
    <t>Х</t>
  </si>
  <si>
    <t xml:space="preserve">Цена за единицу товара с учетом налога на добавленную стоимость </t>
  </si>
  <si>
    <t>шт</t>
  </si>
  <si>
    <t>Приложение № 1 к протоколу начальной (максимальной) цены договора (цены лота)</t>
  </si>
  <si>
    <t xml:space="preserve">Итого начальная (максимальная) цена договора (цена лота), начальная цена единицы товара, начальная сумма цен единиц товара с учетом налога на добавленную стоимость </t>
  </si>
  <si>
    <t>Способ определения поставщика (подрядчика, исполнителя) Аукцион в электронной форме</t>
  </si>
  <si>
    <t>Начальная (максимальная) цена, руб</t>
  </si>
  <si>
    <t xml:space="preserve">Цена за единицу товара без учета налога на добавленную стоимость </t>
  </si>
  <si>
    <t xml:space="preserve">Итого начальная (максимальная) цена договора (цена лота) (начальная цена единицы товара, начальная сумма цен единиц товара) без учета налога на добавленную стоимость </t>
  </si>
  <si>
    <t xml:space="preserve">Сумма налога на добавленную стоимость (рублей), ставка налога на добавленную стоимость 20 (процентов) </t>
  </si>
  <si>
    <t>Гриль</t>
  </si>
  <si>
    <t>Кофемашина</t>
  </si>
  <si>
    <t>Лабораторная посудомоечная машина</t>
  </si>
  <si>
    <t>Льдогенератор промышленный</t>
  </si>
  <si>
    <t>Миксер планетарный промышленный</t>
  </si>
  <si>
    <t>Мясорубка электрическая</t>
  </si>
  <si>
    <t xml:space="preserve">	Машина овощерезательная электрическая</t>
  </si>
  <si>
    <t xml:space="preserve">	Овощерезка-слайсер (ломтерезка) промышленная неэлектрическая</t>
  </si>
  <si>
    <t>Овощерезка-слайсер (ломтерезка) промышленная неэлектрическая</t>
  </si>
  <si>
    <t>поставку товаров (кофемашина и др.) для оснащения учреждений СПО в 2025 году (СПО2025-184)</t>
  </si>
  <si>
    <t>Начальная (максимальная) цена договора составляет: 6 007 013 (шесть миллионов семь тысяч тринадцать) рублей 61 копейка, в том числе НДС 20% - 1 001 168 (один миллион одна тысяча сто шестьдесят восемь) рублей 94 копейки.</t>
  </si>
  <si>
    <t>Лот N 16755450</t>
  </si>
  <si>
    <t>Таблица расчета начальной (максимальной) цены договора 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</si>
</sst>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2B4279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/>
    <xf numFmtId="4" fontId="1" fillId="0" borderId="6" xfId="0" applyNumberFormat="1" applyFont="1" applyBorder="1" applyAlignment="1">
      <alignment horizontal="center" vertical="center" wrapText="1"/>
    </xf>
    <xf numFmtId="0" fontId="4" fillId="0" borderId="0" xfId="1"/>
    <xf numFmtId="4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3" borderId="0" xfId="0" applyFont="1" applyFill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M79"/>
  <sheetViews>
    <sheetView tabSelected="1" topLeftCell="A73" zoomScaleNormal="100" workbookViewId="0">
      <selection activeCell="F85" sqref="F85"/>
    </sheetView>
  </sheetViews>
  <sheetFormatPr defaultRowHeight="15" x14ac:dyDescent="0.25"/>
  <cols>
    <col min="1" max="1" width="3.140625" style="1" bestFit="1" customWidth="1"/>
    <col min="2" max="2" width="31" style="1" customWidth="1"/>
    <col min="3" max="3" width="7.42578125" style="1" customWidth="1"/>
    <col min="4" max="4" width="28.7109375" style="1" customWidth="1"/>
    <col min="5" max="5" width="27.42578125" style="1" customWidth="1"/>
    <col min="6" max="6" width="30.28515625" style="1" customWidth="1"/>
    <col min="7" max="7" width="15.7109375" style="1" customWidth="1"/>
    <col min="8" max="8" width="24.42578125" style="1" customWidth="1"/>
    <col min="9" max="9" width="27.5703125" style="1" customWidth="1"/>
    <col min="10" max="10" width="18.85546875" style="1" customWidth="1"/>
    <col min="11" max="12" width="9.140625" style="1"/>
    <col min="13" max="13" width="11.5703125" style="1" bestFit="1" customWidth="1"/>
    <col min="14" max="16384" width="9.140625" style="1"/>
  </cols>
  <sheetData>
    <row r="1" spans="1:13" x14ac:dyDescent="0.25">
      <c r="H1" s="31" t="s">
        <v>16</v>
      </c>
      <c r="I1" s="31"/>
      <c r="J1" s="31"/>
    </row>
    <row r="2" spans="1:13" ht="19.5" customHeight="1" x14ac:dyDescent="0.25">
      <c r="A2" s="34" t="s">
        <v>35</v>
      </c>
      <c r="B2" s="34"/>
      <c r="C2" s="34"/>
      <c r="D2" s="34"/>
      <c r="E2" s="34"/>
      <c r="F2" s="34"/>
      <c r="G2" s="34"/>
      <c r="H2" s="34"/>
      <c r="I2" s="34"/>
    </row>
    <row r="3" spans="1:13" ht="27.75" customHeight="1" x14ac:dyDescent="0.25">
      <c r="A3" s="34" t="s">
        <v>32</v>
      </c>
      <c r="B3" s="34"/>
      <c r="C3" s="34"/>
      <c r="D3" s="34"/>
      <c r="E3" s="34"/>
      <c r="F3" s="34"/>
      <c r="G3" s="34"/>
      <c r="H3" s="34"/>
      <c r="I3" s="34"/>
    </row>
    <row r="4" spans="1:13" ht="20.25" customHeight="1" x14ac:dyDescent="0.25">
      <c r="A4" s="40" t="s">
        <v>34</v>
      </c>
      <c r="B4" s="40"/>
      <c r="C4" s="14"/>
      <c r="D4" s="15"/>
      <c r="E4" s="36" t="s">
        <v>18</v>
      </c>
      <c r="F4" s="36"/>
      <c r="G4" s="36"/>
      <c r="H4" s="36"/>
      <c r="I4" s="36"/>
      <c r="J4" s="36"/>
    </row>
    <row r="5" spans="1:13" ht="12" customHeight="1" x14ac:dyDescent="0.25">
      <c r="A5" s="16"/>
      <c r="B5" s="16"/>
      <c r="C5" s="16"/>
      <c r="D5" s="16"/>
      <c r="E5" s="16"/>
      <c r="F5" s="16"/>
      <c r="G5" s="16"/>
      <c r="H5" s="16"/>
      <c r="I5" s="16"/>
    </row>
    <row r="6" spans="1:13" ht="12" customHeight="1" thickBot="1" x14ac:dyDescent="0.3">
      <c r="A6" s="16"/>
      <c r="B6" s="15"/>
      <c r="C6" s="15"/>
      <c r="D6" s="15"/>
      <c r="E6" s="15"/>
      <c r="F6" s="15"/>
      <c r="G6" s="15"/>
      <c r="H6" s="15"/>
      <c r="I6" s="15"/>
    </row>
    <row r="7" spans="1:13" ht="75.75" customHeight="1" thickBot="1" x14ac:dyDescent="0.3">
      <c r="A7" s="2" t="s">
        <v>0</v>
      </c>
      <c r="B7" s="32" t="s">
        <v>1</v>
      </c>
      <c r="C7" s="33"/>
      <c r="D7" s="32"/>
      <c r="E7" s="35"/>
      <c r="F7" s="33"/>
      <c r="G7" s="18" t="s">
        <v>2</v>
      </c>
      <c r="H7" s="18" t="s">
        <v>19</v>
      </c>
      <c r="I7" s="19" t="s">
        <v>3</v>
      </c>
      <c r="J7" s="3" t="s">
        <v>4</v>
      </c>
    </row>
    <row r="8" spans="1:13" ht="15.75" thickBot="1" x14ac:dyDescent="0.3">
      <c r="A8" s="2">
        <v>1</v>
      </c>
      <c r="B8" s="32">
        <v>2</v>
      </c>
      <c r="C8" s="33"/>
      <c r="D8" s="4">
        <v>3</v>
      </c>
      <c r="E8" s="4">
        <v>4</v>
      </c>
      <c r="F8" s="4">
        <v>5</v>
      </c>
      <c r="G8" s="4">
        <v>6</v>
      </c>
      <c r="H8" s="4">
        <v>8</v>
      </c>
      <c r="I8" s="5">
        <v>9</v>
      </c>
      <c r="J8" s="2">
        <v>10</v>
      </c>
    </row>
    <row r="9" spans="1:13" ht="30.75" customHeight="1" thickBot="1" x14ac:dyDescent="0.3">
      <c r="A9" s="2"/>
      <c r="B9" s="32" t="s">
        <v>5</v>
      </c>
      <c r="C9" s="33"/>
      <c r="D9" s="4" t="s">
        <v>6</v>
      </c>
      <c r="E9" s="4" t="s">
        <v>7</v>
      </c>
      <c r="F9" s="4" t="s">
        <v>8</v>
      </c>
      <c r="G9" s="4" t="s">
        <v>9</v>
      </c>
      <c r="H9" s="4" t="s">
        <v>9</v>
      </c>
      <c r="I9" s="5" t="s">
        <v>9</v>
      </c>
      <c r="J9" s="2"/>
    </row>
    <row r="10" spans="1:13" ht="30.75" customHeight="1" thickBot="1" x14ac:dyDescent="0.3">
      <c r="A10" s="37">
        <v>1</v>
      </c>
      <c r="B10" s="28" t="s">
        <v>10</v>
      </c>
      <c r="C10" s="30"/>
      <c r="D10" s="28" t="s">
        <v>23</v>
      </c>
      <c r="E10" s="29"/>
      <c r="F10" s="29"/>
      <c r="G10" s="30"/>
      <c r="H10" s="6" t="s">
        <v>9</v>
      </c>
      <c r="I10" s="6" t="s">
        <v>9</v>
      </c>
      <c r="J10" s="7"/>
    </row>
    <row r="11" spans="1:13" ht="15.75" customHeight="1" thickBot="1" x14ac:dyDescent="0.3">
      <c r="A11" s="38"/>
      <c r="B11" s="8" t="s">
        <v>11</v>
      </c>
      <c r="C11" s="9" t="s">
        <v>15</v>
      </c>
      <c r="D11" s="28">
        <v>2</v>
      </c>
      <c r="E11" s="29"/>
      <c r="F11" s="29"/>
      <c r="G11" s="30"/>
      <c r="H11" s="6" t="s">
        <v>9</v>
      </c>
      <c r="I11" s="20" t="s">
        <v>9</v>
      </c>
      <c r="J11" s="7"/>
    </row>
    <row r="12" spans="1:13" ht="42.75" customHeight="1" thickBot="1" x14ac:dyDescent="0.3">
      <c r="A12" s="38"/>
      <c r="B12" s="28" t="s">
        <v>12</v>
      </c>
      <c r="C12" s="30"/>
      <c r="D12" s="6" t="s">
        <v>6</v>
      </c>
      <c r="E12" s="6" t="s">
        <v>7</v>
      </c>
      <c r="F12" s="6" t="s">
        <v>8</v>
      </c>
      <c r="G12" s="6"/>
      <c r="H12" s="10" t="s">
        <v>9</v>
      </c>
      <c r="I12" s="11" t="s">
        <v>13</v>
      </c>
      <c r="J12" s="7"/>
      <c r="M12" s="25"/>
    </row>
    <row r="13" spans="1:13" ht="40.5" customHeight="1" thickBot="1" x14ac:dyDescent="0.3">
      <c r="A13" s="38"/>
      <c r="B13" s="28" t="s">
        <v>14</v>
      </c>
      <c r="C13" s="30"/>
      <c r="D13" s="17">
        <v>30462</v>
      </c>
      <c r="E13" s="17">
        <v>31390</v>
      </c>
      <c r="F13" s="17">
        <v>33880</v>
      </c>
      <c r="G13" s="17">
        <f>ROUND(AVERAGE(D13:F13),2)</f>
        <v>31910.67</v>
      </c>
      <c r="H13" s="17">
        <f>ROUND(D11*G13,2)</f>
        <v>63821.34</v>
      </c>
      <c r="I13" s="6" t="s">
        <v>13</v>
      </c>
      <c r="J13" s="7">
        <f>(MIN(D13:F13)*1.25)-MAX(D13:F13)</f>
        <v>4197.5</v>
      </c>
    </row>
    <row r="14" spans="1:13" ht="40.5" customHeight="1" thickBot="1" x14ac:dyDescent="0.3">
      <c r="A14" s="39"/>
      <c r="B14" s="28" t="s">
        <v>20</v>
      </c>
      <c r="C14" s="30"/>
      <c r="D14" s="21">
        <f>ROUND(D13/1.2,2)</f>
        <v>25385</v>
      </c>
      <c r="E14" s="21">
        <f t="shared" ref="E14:F14" si="0">ROUND(E13/1.2,2)</f>
        <v>26158.33</v>
      </c>
      <c r="F14" s="21">
        <f t="shared" si="0"/>
        <v>28233.33</v>
      </c>
      <c r="G14" s="21">
        <f>ROUND(AVERAGE(D14:F14),2)</f>
        <v>26592.22</v>
      </c>
      <c r="H14" s="17">
        <f>ROUND(D11*G14,2)</f>
        <v>53184.44</v>
      </c>
      <c r="I14" s="11" t="s">
        <v>9</v>
      </c>
      <c r="J14" s="7"/>
    </row>
    <row r="15" spans="1:13" ht="30.75" customHeight="1" thickBot="1" x14ac:dyDescent="0.3">
      <c r="A15" s="37">
        <v>2</v>
      </c>
      <c r="B15" s="28" t="s">
        <v>10</v>
      </c>
      <c r="C15" s="30"/>
      <c r="D15" s="28" t="s">
        <v>24</v>
      </c>
      <c r="E15" s="29"/>
      <c r="F15" s="29"/>
      <c r="G15" s="30"/>
      <c r="H15" s="6" t="s">
        <v>9</v>
      </c>
      <c r="I15" s="6" t="s">
        <v>9</v>
      </c>
      <c r="J15" s="7"/>
    </row>
    <row r="16" spans="1:13" ht="15.75" customHeight="1" thickBot="1" x14ac:dyDescent="0.3">
      <c r="A16" s="38"/>
      <c r="B16" s="8" t="s">
        <v>11</v>
      </c>
      <c r="C16" s="9" t="s">
        <v>15</v>
      </c>
      <c r="D16" s="28">
        <v>2</v>
      </c>
      <c r="E16" s="29"/>
      <c r="F16" s="29"/>
      <c r="G16" s="30"/>
      <c r="H16" s="6" t="s">
        <v>9</v>
      </c>
      <c r="I16" s="20" t="s">
        <v>9</v>
      </c>
      <c r="J16" s="7"/>
    </row>
    <row r="17" spans="1:10" ht="42.75" customHeight="1" thickBot="1" x14ac:dyDescent="0.3">
      <c r="A17" s="38"/>
      <c r="B17" s="28" t="s">
        <v>12</v>
      </c>
      <c r="C17" s="30"/>
      <c r="D17" s="6" t="s">
        <v>6</v>
      </c>
      <c r="E17" s="6" t="s">
        <v>7</v>
      </c>
      <c r="F17" s="6" t="s">
        <v>8</v>
      </c>
      <c r="G17" s="6"/>
      <c r="H17" s="10" t="s">
        <v>9</v>
      </c>
      <c r="I17" s="11" t="s">
        <v>13</v>
      </c>
      <c r="J17" s="7"/>
    </row>
    <row r="18" spans="1:10" ht="40.5" customHeight="1" thickBot="1" x14ac:dyDescent="0.3">
      <c r="A18" s="38"/>
      <c r="B18" s="28" t="s">
        <v>14</v>
      </c>
      <c r="C18" s="30"/>
      <c r="D18" s="17">
        <v>420904</v>
      </c>
      <c r="E18" s="17">
        <v>392400</v>
      </c>
      <c r="F18" s="17">
        <v>402819</v>
      </c>
      <c r="G18" s="17">
        <f>ROUND(AVERAGE(D18:F18),2)</f>
        <v>405374.33</v>
      </c>
      <c r="H18" s="17">
        <f>ROUND(D16*G18,2)</f>
        <v>810748.66</v>
      </c>
      <c r="I18" s="6" t="s">
        <v>13</v>
      </c>
      <c r="J18" s="7">
        <f>(MIN(D18:F18)*1.25)-MAX(D18:F18)</f>
        <v>69596</v>
      </c>
    </row>
    <row r="19" spans="1:10" ht="40.5" customHeight="1" thickBot="1" x14ac:dyDescent="0.3">
      <c r="A19" s="39"/>
      <c r="B19" s="28" t="s">
        <v>20</v>
      </c>
      <c r="C19" s="30"/>
      <c r="D19" s="21">
        <f>ROUND(D18/1.2,2)</f>
        <v>350753.33</v>
      </c>
      <c r="E19" s="21">
        <f>ROUND(E18/1.2,2)</f>
        <v>327000</v>
      </c>
      <c r="F19" s="21">
        <f>ROUND(F18/1.2,2)</f>
        <v>335682.5</v>
      </c>
      <c r="G19" s="21">
        <f>ROUND(AVERAGE(D19:F19),2)</f>
        <v>337811.94</v>
      </c>
      <c r="H19" s="17">
        <f>ROUND(D16*G19,2)</f>
        <v>675623.88</v>
      </c>
      <c r="I19" s="11" t="s">
        <v>9</v>
      </c>
      <c r="J19" s="7"/>
    </row>
    <row r="20" spans="1:10" ht="30.75" customHeight="1" thickBot="1" x14ac:dyDescent="0.3">
      <c r="A20" s="37">
        <v>3</v>
      </c>
      <c r="B20" s="28" t="s">
        <v>10</v>
      </c>
      <c r="C20" s="30"/>
      <c r="D20" s="28" t="s">
        <v>24</v>
      </c>
      <c r="E20" s="29"/>
      <c r="F20" s="29"/>
      <c r="G20" s="30"/>
      <c r="H20" s="6" t="s">
        <v>9</v>
      </c>
      <c r="I20" s="6" t="s">
        <v>9</v>
      </c>
      <c r="J20" s="7"/>
    </row>
    <row r="21" spans="1:10" ht="15.75" customHeight="1" thickBot="1" x14ac:dyDescent="0.3">
      <c r="A21" s="38"/>
      <c r="B21" s="8" t="s">
        <v>11</v>
      </c>
      <c r="C21" s="9" t="s">
        <v>15</v>
      </c>
      <c r="D21" s="28">
        <v>7</v>
      </c>
      <c r="E21" s="29"/>
      <c r="F21" s="29"/>
      <c r="G21" s="30"/>
      <c r="H21" s="6" t="s">
        <v>9</v>
      </c>
      <c r="I21" s="20" t="s">
        <v>9</v>
      </c>
      <c r="J21" s="7"/>
    </row>
    <row r="22" spans="1:10" ht="42.75" customHeight="1" thickBot="1" x14ac:dyDescent="0.3">
      <c r="A22" s="38"/>
      <c r="B22" s="28" t="s">
        <v>12</v>
      </c>
      <c r="C22" s="30"/>
      <c r="D22" s="6" t="s">
        <v>6</v>
      </c>
      <c r="E22" s="6" t="s">
        <v>7</v>
      </c>
      <c r="F22" s="6" t="s">
        <v>8</v>
      </c>
      <c r="G22" s="6"/>
      <c r="H22" s="10" t="s">
        <v>9</v>
      </c>
      <c r="I22" s="11" t="s">
        <v>13</v>
      </c>
      <c r="J22" s="7"/>
    </row>
    <row r="23" spans="1:10" ht="40.5" customHeight="1" thickBot="1" x14ac:dyDescent="0.3">
      <c r="A23" s="38"/>
      <c r="B23" s="28" t="s">
        <v>14</v>
      </c>
      <c r="C23" s="30"/>
      <c r="D23" s="17">
        <v>420904</v>
      </c>
      <c r="E23" s="17">
        <v>392400</v>
      </c>
      <c r="F23" s="17">
        <v>402819</v>
      </c>
      <c r="G23" s="17">
        <f>ROUND(AVERAGE(D23:F23),2)</f>
        <v>405374.33</v>
      </c>
      <c r="H23" s="17">
        <f>ROUND(D21*G23,2)</f>
        <v>2837620.31</v>
      </c>
      <c r="I23" s="6" t="s">
        <v>13</v>
      </c>
      <c r="J23" s="7">
        <f>(MIN(D23:F23)*1.25)-MAX(D23:F23)</f>
        <v>69596</v>
      </c>
    </row>
    <row r="24" spans="1:10" ht="40.5" customHeight="1" thickBot="1" x14ac:dyDescent="0.3">
      <c r="A24" s="39"/>
      <c r="B24" s="28" t="s">
        <v>20</v>
      </c>
      <c r="C24" s="30"/>
      <c r="D24" s="21">
        <f>ROUND(D23/1.2,2)</f>
        <v>350753.33</v>
      </c>
      <c r="E24" s="21">
        <f t="shared" ref="E24:F24" si="1">ROUND(E23/1.2,2)</f>
        <v>327000</v>
      </c>
      <c r="F24" s="21">
        <f t="shared" si="1"/>
        <v>335682.5</v>
      </c>
      <c r="G24" s="21">
        <f>ROUND(AVERAGE(D24:F24),2)</f>
        <v>337811.94</v>
      </c>
      <c r="H24" s="17">
        <f>ROUND(D21*G24,2)</f>
        <v>2364683.58</v>
      </c>
      <c r="I24" s="11" t="s">
        <v>9</v>
      </c>
      <c r="J24" s="7"/>
    </row>
    <row r="25" spans="1:10" ht="30.75" customHeight="1" thickBot="1" x14ac:dyDescent="0.3">
      <c r="A25" s="37">
        <v>4</v>
      </c>
      <c r="B25" s="28" t="s">
        <v>10</v>
      </c>
      <c r="C25" s="30"/>
      <c r="D25" s="28" t="s">
        <v>25</v>
      </c>
      <c r="E25" s="29"/>
      <c r="F25" s="29"/>
      <c r="G25" s="30"/>
      <c r="H25" s="6" t="s">
        <v>9</v>
      </c>
      <c r="I25" s="6" t="s">
        <v>9</v>
      </c>
      <c r="J25" s="7"/>
    </row>
    <row r="26" spans="1:10" ht="15.75" customHeight="1" thickBot="1" x14ac:dyDescent="0.3">
      <c r="A26" s="38"/>
      <c r="B26" s="8" t="s">
        <v>11</v>
      </c>
      <c r="C26" s="9" t="s">
        <v>15</v>
      </c>
      <c r="D26" s="28">
        <v>1</v>
      </c>
      <c r="E26" s="29"/>
      <c r="F26" s="29"/>
      <c r="G26" s="30"/>
      <c r="H26" s="6" t="s">
        <v>9</v>
      </c>
      <c r="I26" s="20" t="s">
        <v>9</v>
      </c>
      <c r="J26" s="7"/>
    </row>
    <row r="27" spans="1:10" ht="42.75" customHeight="1" thickBot="1" x14ac:dyDescent="0.3">
      <c r="A27" s="38"/>
      <c r="B27" s="28" t="s">
        <v>12</v>
      </c>
      <c r="C27" s="30"/>
      <c r="D27" s="6" t="s">
        <v>6</v>
      </c>
      <c r="E27" s="6" t="s">
        <v>7</v>
      </c>
      <c r="F27" s="6" t="s">
        <v>8</v>
      </c>
      <c r="G27" s="6"/>
      <c r="H27" s="10" t="s">
        <v>9</v>
      </c>
      <c r="I27" s="11" t="s">
        <v>13</v>
      </c>
      <c r="J27" s="7"/>
    </row>
    <row r="28" spans="1:10" ht="40.5" customHeight="1" thickBot="1" x14ac:dyDescent="0.3">
      <c r="A28" s="38"/>
      <c r="B28" s="28" t="s">
        <v>14</v>
      </c>
      <c r="C28" s="30"/>
      <c r="D28" s="17">
        <v>755619.76</v>
      </c>
      <c r="E28" s="17">
        <v>873747</v>
      </c>
      <c r="F28" s="17">
        <v>740000</v>
      </c>
      <c r="G28" s="17">
        <f>ROUND(AVERAGE(D28:F28),2)</f>
        <v>789788.92</v>
      </c>
      <c r="H28" s="17">
        <f>ROUND(D26*G28,2)</f>
        <v>789788.92</v>
      </c>
      <c r="I28" s="6" t="s">
        <v>13</v>
      </c>
      <c r="J28" s="7">
        <f>(MIN(D28:F28)*1.25)-MAX(D28:F28)</f>
        <v>51253</v>
      </c>
    </row>
    <row r="29" spans="1:10" ht="40.5" customHeight="1" thickBot="1" x14ac:dyDescent="0.3">
      <c r="A29" s="39"/>
      <c r="B29" s="28" t="s">
        <v>20</v>
      </c>
      <c r="C29" s="30"/>
      <c r="D29" s="21">
        <f>ROUND(D28/1.2,2)</f>
        <v>629683.13</v>
      </c>
      <c r="E29" s="21">
        <f>ROUND(E28/1.2,2)</f>
        <v>728122.5</v>
      </c>
      <c r="F29" s="21">
        <f>ROUND(F28/1.2,2)</f>
        <v>616666.67000000004</v>
      </c>
      <c r="G29" s="21">
        <f>ROUND(AVERAGE(D29:F29),2)</f>
        <v>658157.43000000005</v>
      </c>
      <c r="H29" s="17">
        <f>ROUND(D26*G29,2)</f>
        <v>658157.43000000005</v>
      </c>
      <c r="I29" s="11" t="s">
        <v>9</v>
      </c>
      <c r="J29" s="7"/>
    </row>
    <row r="30" spans="1:10" ht="30.75" customHeight="1" thickBot="1" x14ac:dyDescent="0.3">
      <c r="A30" s="37">
        <v>5</v>
      </c>
      <c r="B30" s="28" t="s">
        <v>10</v>
      </c>
      <c r="C30" s="30"/>
      <c r="D30" s="28" t="s">
        <v>26</v>
      </c>
      <c r="E30" s="29"/>
      <c r="F30" s="29"/>
      <c r="G30" s="30"/>
      <c r="H30" s="6" t="s">
        <v>9</v>
      </c>
      <c r="I30" s="6" t="s">
        <v>9</v>
      </c>
      <c r="J30" s="7"/>
    </row>
    <row r="31" spans="1:10" ht="15.75" customHeight="1" thickBot="1" x14ac:dyDescent="0.3">
      <c r="A31" s="38"/>
      <c r="B31" s="8" t="s">
        <v>11</v>
      </c>
      <c r="C31" s="9" t="s">
        <v>15</v>
      </c>
      <c r="D31" s="28">
        <v>1</v>
      </c>
      <c r="E31" s="29"/>
      <c r="F31" s="29"/>
      <c r="G31" s="30"/>
      <c r="H31" s="6" t="s">
        <v>9</v>
      </c>
      <c r="I31" s="20" t="s">
        <v>9</v>
      </c>
      <c r="J31" s="7"/>
    </row>
    <row r="32" spans="1:10" ht="42.75" customHeight="1" thickBot="1" x14ac:dyDescent="0.3">
      <c r="A32" s="38"/>
      <c r="B32" s="28" t="s">
        <v>12</v>
      </c>
      <c r="C32" s="30"/>
      <c r="D32" s="6" t="s">
        <v>6</v>
      </c>
      <c r="E32" s="6" t="s">
        <v>7</v>
      </c>
      <c r="F32" s="6" t="s">
        <v>8</v>
      </c>
      <c r="G32" s="6"/>
      <c r="H32" s="10" t="s">
        <v>9</v>
      </c>
      <c r="I32" s="11" t="s">
        <v>13</v>
      </c>
      <c r="J32" s="7"/>
    </row>
    <row r="33" spans="1:10" ht="40.5" customHeight="1" thickBot="1" x14ac:dyDescent="0.3">
      <c r="A33" s="38"/>
      <c r="B33" s="28" t="s">
        <v>14</v>
      </c>
      <c r="C33" s="30"/>
      <c r="D33" s="17">
        <v>35207</v>
      </c>
      <c r="E33" s="17">
        <v>39492</v>
      </c>
      <c r="F33" s="17">
        <v>43170</v>
      </c>
      <c r="G33" s="17">
        <f>ROUND(AVERAGE(D33:F33),2)</f>
        <v>39289.67</v>
      </c>
      <c r="H33" s="17">
        <f>ROUND(D31*G33,2)</f>
        <v>39289.67</v>
      </c>
      <c r="I33" s="6" t="s">
        <v>13</v>
      </c>
      <c r="J33" s="7">
        <f>(MIN(D33:F33)*1.25)-MAX(D33:F33)</f>
        <v>838.75</v>
      </c>
    </row>
    <row r="34" spans="1:10" ht="40.5" customHeight="1" thickBot="1" x14ac:dyDescent="0.3">
      <c r="A34" s="39"/>
      <c r="B34" s="28" t="s">
        <v>20</v>
      </c>
      <c r="C34" s="30"/>
      <c r="D34" s="21">
        <f>ROUND(D33/1.2,2)</f>
        <v>29339.17</v>
      </c>
      <c r="E34" s="21">
        <f>ROUND(E33/1.2,2)</f>
        <v>32910</v>
      </c>
      <c r="F34" s="21">
        <f>ROUND(F33/1.2,2)</f>
        <v>35975</v>
      </c>
      <c r="G34" s="21">
        <f>ROUND(AVERAGE(D34:F34),2)</f>
        <v>32741.39</v>
      </c>
      <c r="H34" s="17">
        <f>ROUND(D31*G34,2)</f>
        <v>32741.39</v>
      </c>
      <c r="I34" s="11" t="s">
        <v>9</v>
      </c>
      <c r="J34" s="7"/>
    </row>
    <row r="35" spans="1:10" ht="30.75" customHeight="1" thickBot="1" x14ac:dyDescent="0.3">
      <c r="A35" s="37">
        <v>6</v>
      </c>
      <c r="B35" s="28" t="s">
        <v>10</v>
      </c>
      <c r="C35" s="30"/>
      <c r="D35" s="28" t="s">
        <v>26</v>
      </c>
      <c r="E35" s="29"/>
      <c r="F35" s="29"/>
      <c r="G35" s="30"/>
      <c r="H35" s="6" t="s">
        <v>9</v>
      </c>
      <c r="I35" s="6" t="s">
        <v>9</v>
      </c>
      <c r="J35" s="7"/>
    </row>
    <row r="36" spans="1:10" ht="15.75" customHeight="1" thickBot="1" x14ac:dyDescent="0.3">
      <c r="A36" s="38"/>
      <c r="B36" s="8" t="s">
        <v>11</v>
      </c>
      <c r="C36" s="9" t="s">
        <v>15</v>
      </c>
      <c r="D36" s="28">
        <v>2</v>
      </c>
      <c r="E36" s="29"/>
      <c r="F36" s="29"/>
      <c r="G36" s="30"/>
      <c r="H36" s="6" t="s">
        <v>9</v>
      </c>
      <c r="I36" s="20" t="s">
        <v>9</v>
      </c>
      <c r="J36" s="7"/>
    </row>
    <row r="37" spans="1:10" ht="42.75" customHeight="1" thickBot="1" x14ac:dyDescent="0.3">
      <c r="A37" s="38"/>
      <c r="B37" s="28" t="s">
        <v>12</v>
      </c>
      <c r="C37" s="30"/>
      <c r="D37" s="6" t="s">
        <v>6</v>
      </c>
      <c r="E37" s="6" t="s">
        <v>7</v>
      </c>
      <c r="F37" s="6" t="s">
        <v>8</v>
      </c>
      <c r="G37" s="6"/>
      <c r="H37" s="10" t="s">
        <v>9</v>
      </c>
      <c r="I37" s="11" t="s">
        <v>13</v>
      </c>
      <c r="J37" s="7"/>
    </row>
    <row r="38" spans="1:10" ht="40.5" customHeight="1" thickBot="1" x14ac:dyDescent="0.3">
      <c r="A38" s="38"/>
      <c r="B38" s="28" t="s">
        <v>14</v>
      </c>
      <c r="C38" s="30"/>
      <c r="D38" s="17">
        <v>35207</v>
      </c>
      <c r="E38" s="17">
        <v>39492</v>
      </c>
      <c r="F38" s="17">
        <v>43170</v>
      </c>
      <c r="G38" s="17">
        <f>ROUND(AVERAGE(D38:F38),2)</f>
        <v>39289.67</v>
      </c>
      <c r="H38" s="17">
        <f>ROUND(D36*G38,2)</f>
        <v>78579.34</v>
      </c>
      <c r="I38" s="6" t="s">
        <v>13</v>
      </c>
      <c r="J38" s="7">
        <f>(MIN(D38:F38)*1.25)-MAX(D38:F38)</f>
        <v>838.75</v>
      </c>
    </row>
    <row r="39" spans="1:10" ht="40.5" customHeight="1" thickBot="1" x14ac:dyDescent="0.3">
      <c r="A39" s="39"/>
      <c r="B39" s="28" t="s">
        <v>20</v>
      </c>
      <c r="C39" s="30"/>
      <c r="D39" s="21">
        <f>ROUND(D38/1.2,2)</f>
        <v>29339.17</v>
      </c>
      <c r="E39" s="21">
        <f>ROUND(E38/1.2,2)</f>
        <v>32910</v>
      </c>
      <c r="F39" s="21">
        <f>ROUND(F38/1.2,2)</f>
        <v>35975</v>
      </c>
      <c r="G39" s="21">
        <f>ROUND(AVERAGE(D39:F39),2)</f>
        <v>32741.39</v>
      </c>
      <c r="H39" s="17">
        <f>ROUND(D36*G39,2)</f>
        <v>65482.78</v>
      </c>
      <c r="I39" s="11" t="s">
        <v>9</v>
      </c>
      <c r="J39" s="7"/>
    </row>
    <row r="40" spans="1:10" ht="30.75" customHeight="1" thickBot="1" x14ac:dyDescent="0.3">
      <c r="A40" s="37">
        <v>7</v>
      </c>
      <c r="B40" s="28" t="s">
        <v>10</v>
      </c>
      <c r="C40" s="30"/>
      <c r="D40" s="28" t="s">
        <v>27</v>
      </c>
      <c r="E40" s="29"/>
      <c r="F40" s="29"/>
      <c r="G40" s="30"/>
      <c r="H40" s="6" t="s">
        <v>9</v>
      </c>
      <c r="I40" s="6" t="s">
        <v>9</v>
      </c>
      <c r="J40" s="7"/>
    </row>
    <row r="41" spans="1:10" ht="15.75" customHeight="1" thickBot="1" x14ac:dyDescent="0.3">
      <c r="A41" s="38"/>
      <c r="B41" s="8" t="s">
        <v>11</v>
      </c>
      <c r="C41" s="9" t="s">
        <v>15</v>
      </c>
      <c r="D41" s="28">
        <v>30</v>
      </c>
      <c r="E41" s="29"/>
      <c r="F41" s="29"/>
      <c r="G41" s="30"/>
      <c r="H41" s="6" t="s">
        <v>9</v>
      </c>
      <c r="I41" s="20" t="s">
        <v>9</v>
      </c>
      <c r="J41" s="7"/>
    </row>
    <row r="42" spans="1:10" ht="42.75" customHeight="1" thickBot="1" x14ac:dyDescent="0.3">
      <c r="A42" s="38"/>
      <c r="B42" s="28" t="s">
        <v>12</v>
      </c>
      <c r="C42" s="30"/>
      <c r="D42" s="6" t="s">
        <v>6</v>
      </c>
      <c r="E42" s="6" t="s">
        <v>7</v>
      </c>
      <c r="F42" s="6" t="s">
        <v>8</v>
      </c>
      <c r="G42" s="6"/>
      <c r="H42" s="10" t="s">
        <v>9</v>
      </c>
      <c r="I42" s="11" t="s">
        <v>13</v>
      </c>
      <c r="J42" s="7"/>
    </row>
    <row r="43" spans="1:10" ht="40.5" customHeight="1" thickBot="1" x14ac:dyDescent="0.3">
      <c r="A43" s="38"/>
      <c r="B43" s="28" t="s">
        <v>14</v>
      </c>
      <c r="C43" s="30"/>
      <c r="D43" s="17">
        <v>28315</v>
      </c>
      <c r="E43" s="17">
        <v>24282</v>
      </c>
      <c r="F43" s="17">
        <v>23990</v>
      </c>
      <c r="G43" s="17">
        <f>ROUND(AVERAGE(D43:F43),2)</f>
        <v>25529</v>
      </c>
      <c r="H43" s="17">
        <f>ROUND(D41*G43,2)</f>
        <v>765870</v>
      </c>
      <c r="I43" s="6" t="s">
        <v>13</v>
      </c>
      <c r="J43" s="7">
        <f>(MIN(D43:F43)*1.25)-MAX(D43:F43)</f>
        <v>1672.5</v>
      </c>
    </row>
    <row r="44" spans="1:10" ht="40.5" customHeight="1" thickBot="1" x14ac:dyDescent="0.3">
      <c r="A44" s="39"/>
      <c r="B44" s="28" t="s">
        <v>20</v>
      </c>
      <c r="C44" s="30"/>
      <c r="D44" s="21">
        <f>ROUND(D43/1.2,2)</f>
        <v>23595.83</v>
      </c>
      <c r="E44" s="21">
        <f>ROUND(E43/1.2,2)</f>
        <v>20235</v>
      </c>
      <c r="F44" s="21">
        <f>ROUND(F43/1.2,2)</f>
        <v>19991.669999999998</v>
      </c>
      <c r="G44" s="21">
        <f>ROUND(AVERAGE(D44:F44),2)</f>
        <v>21274.17</v>
      </c>
      <c r="H44" s="17">
        <f>ROUND(D41*G44,2)</f>
        <v>638225.1</v>
      </c>
      <c r="I44" s="11" t="s">
        <v>9</v>
      </c>
      <c r="J44" s="7"/>
    </row>
    <row r="45" spans="1:10" ht="30.75" customHeight="1" thickBot="1" x14ac:dyDescent="0.3">
      <c r="A45" s="37">
        <v>8</v>
      </c>
      <c r="B45" s="28" t="s">
        <v>10</v>
      </c>
      <c r="C45" s="30"/>
      <c r="D45" s="28" t="s">
        <v>28</v>
      </c>
      <c r="E45" s="29"/>
      <c r="F45" s="29"/>
      <c r="G45" s="30"/>
      <c r="H45" s="6" t="s">
        <v>9</v>
      </c>
      <c r="I45" s="6" t="s">
        <v>9</v>
      </c>
      <c r="J45" s="7"/>
    </row>
    <row r="46" spans="1:10" ht="15.75" customHeight="1" thickBot="1" x14ac:dyDescent="0.3">
      <c r="A46" s="38"/>
      <c r="B46" s="8" t="s">
        <v>11</v>
      </c>
      <c r="C46" s="9" t="s">
        <v>15</v>
      </c>
      <c r="D46" s="28">
        <v>5</v>
      </c>
      <c r="E46" s="29"/>
      <c r="F46" s="29"/>
      <c r="G46" s="30"/>
      <c r="H46" s="6" t="s">
        <v>9</v>
      </c>
      <c r="I46" s="20" t="s">
        <v>9</v>
      </c>
      <c r="J46" s="7"/>
    </row>
    <row r="47" spans="1:10" ht="42.75" customHeight="1" thickBot="1" x14ac:dyDescent="0.3">
      <c r="A47" s="38"/>
      <c r="B47" s="28" t="s">
        <v>12</v>
      </c>
      <c r="C47" s="30"/>
      <c r="D47" s="6" t="s">
        <v>6</v>
      </c>
      <c r="E47" s="6" t="s">
        <v>7</v>
      </c>
      <c r="F47" s="6" t="s">
        <v>8</v>
      </c>
      <c r="G47" s="6"/>
      <c r="H47" s="10" t="s">
        <v>9</v>
      </c>
      <c r="I47" s="11" t="s">
        <v>13</v>
      </c>
      <c r="J47" s="7"/>
    </row>
    <row r="48" spans="1:10" ht="40.5" customHeight="1" thickBot="1" x14ac:dyDescent="0.3">
      <c r="A48" s="38"/>
      <c r="B48" s="28" t="s">
        <v>14</v>
      </c>
      <c r="C48" s="30"/>
      <c r="D48" s="17">
        <v>18660</v>
      </c>
      <c r="E48" s="17">
        <v>17055</v>
      </c>
      <c r="F48" s="17">
        <v>15091</v>
      </c>
      <c r="G48" s="17">
        <f>ROUND(AVERAGE(D48:F48),2)</f>
        <v>16935.330000000002</v>
      </c>
      <c r="H48" s="17">
        <f>ROUND(D46*G48,2)</f>
        <v>84676.65</v>
      </c>
      <c r="I48" s="6" t="s">
        <v>13</v>
      </c>
      <c r="J48" s="7">
        <f>(MIN(D48:F48)*1.25)-MAX(D48:F48)</f>
        <v>203.75</v>
      </c>
    </row>
    <row r="49" spans="1:10" ht="40.5" customHeight="1" thickBot="1" x14ac:dyDescent="0.3">
      <c r="A49" s="39"/>
      <c r="B49" s="28" t="s">
        <v>20</v>
      </c>
      <c r="C49" s="30"/>
      <c r="D49" s="21">
        <f>ROUND(D48/1.2,2)</f>
        <v>15550</v>
      </c>
      <c r="E49" s="21">
        <f>ROUND(E48/1.2,2)</f>
        <v>14212.5</v>
      </c>
      <c r="F49" s="21">
        <f>ROUND(F48/1.2,2)</f>
        <v>12575.83</v>
      </c>
      <c r="G49" s="21">
        <f>ROUND(AVERAGE(D49:F49),2)</f>
        <v>14112.78</v>
      </c>
      <c r="H49" s="17">
        <f>ROUND(D46*G49,2)</f>
        <v>70563.899999999994</v>
      </c>
      <c r="I49" s="11" t="s">
        <v>9</v>
      </c>
      <c r="J49" s="7"/>
    </row>
    <row r="50" spans="1:10" ht="30.75" customHeight="1" thickBot="1" x14ac:dyDescent="0.3">
      <c r="A50" s="37">
        <v>9</v>
      </c>
      <c r="B50" s="28" t="s">
        <v>10</v>
      </c>
      <c r="C50" s="30"/>
      <c r="D50" s="28" t="s">
        <v>29</v>
      </c>
      <c r="E50" s="29"/>
      <c r="F50" s="29"/>
      <c r="G50" s="30"/>
      <c r="H50" s="6" t="s">
        <v>9</v>
      </c>
      <c r="I50" s="6" t="s">
        <v>9</v>
      </c>
      <c r="J50" s="7"/>
    </row>
    <row r="51" spans="1:10" ht="15.75" customHeight="1" thickBot="1" x14ac:dyDescent="0.3">
      <c r="A51" s="38"/>
      <c r="B51" s="8" t="s">
        <v>11</v>
      </c>
      <c r="C51" s="9" t="s">
        <v>15</v>
      </c>
      <c r="D51" s="28">
        <v>1</v>
      </c>
      <c r="E51" s="29"/>
      <c r="F51" s="29"/>
      <c r="G51" s="30"/>
      <c r="H51" s="6" t="s">
        <v>9</v>
      </c>
      <c r="I51" s="20" t="s">
        <v>9</v>
      </c>
      <c r="J51" s="7"/>
    </row>
    <row r="52" spans="1:10" ht="42.75" customHeight="1" thickBot="1" x14ac:dyDescent="0.3">
      <c r="A52" s="38"/>
      <c r="B52" s="28" t="s">
        <v>12</v>
      </c>
      <c r="C52" s="30"/>
      <c r="D52" s="6" t="s">
        <v>6</v>
      </c>
      <c r="E52" s="6" t="s">
        <v>7</v>
      </c>
      <c r="F52" s="6" t="s">
        <v>8</v>
      </c>
      <c r="G52" s="6"/>
      <c r="H52" s="10" t="s">
        <v>9</v>
      </c>
      <c r="I52" s="11" t="s">
        <v>13</v>
      </c>
      <c r="J52" s="7"/>
    </row>
    <row r="53" spans="1:10" ht="40.5" customHeight="1" thickBot="1" x14ac:dyDescent="0.3">
      <c r="A53" s="38"/>
      <c r="B53" s="28" t="s">
        <v>14</v>
      </c>
      <c r="C53" s="30"/>
      <c r="D53" s="17">
        <v>142074</v>
      </c>
      <c r="E53" s="17">
        <v>159176</v>
      </c>
      <c r="F53" s="17">
        <v>151342</v>
      </c>
      <c r="G53" s="17">
        <f>ROUND(AVERAGE(D53:F53),2)</f>
        <v>150864</v>
      </c>
      <c r="H53" s="17">
        <f>ROUND(D51*G53,2)</f>
        <v>150864</v>
      </c>
      <c r="I53" s="6" t="s">
        <v>13</v>
      </c>
      <c r="J53" s="7">
        <f>(MIN(D53:F53)*1.25)-MAX(D53:F53)</f>
        <v>18416.5</v>
      </c>
    </row>
    <row r="54" spans="1:10" ht="40.5" customHeight="1" thickBot="1" x14ac:dyDescent="0.3">
      <c r="A54" s="39"/>
      <c r="B54" s="28" t="s">
        <v>20</v>
      </c>
      <c r="C54" s="30"/>
      <c r="D54" s="21">
        <f>ROUND(D53/1.2,2)</f>
        <v>118395</v>
      </c>
      <c r="E54" s="21">
        <f>ROUND(E53/1.2,2)</f>
        <v>132646.67000000001</v>
      </c>
      <c r="F54" s="21">
        <f>ROUND(F53/1.2,2)</f>
        <v>126118.33</v>
      </c>
      <c r="G54" s="21">
        <f>ROUND(AVERAGE(D54:F54),2)</f>
        <v>125720</v>
      </c>
      <c r="H54" s="17">
        <f>ROUND(D51*G54,2)</f>
        <v>125720</v>
      </c>
      <c r="I54" s="11" t="s">
        <v>9</v>
      </c>
      <c r="J54" s="7"/>
    </row>
    <row r="55" spans="1:10" ht="30.75" customHeight="1" thickBot="1" x14ac:dyDescent="0.3">
      <c r="A55" s="37">
        <v>10</v>
      </c>
      <c r="B55" s="28" t="s">
        <v>10</v>
      </c>
      <c r="C55" s="30"/>
      <c r="D55" s="28" t="s">
        <v>31</v>
      </c>
      <c r="E55" s="29"/>
      <c r="F55" s="29"/>
      <c r="G55" s="30"/>
      <c r="H55" s="6" t="s">
        <v>9</v>
      </c>
      <c r="I55" s="6" t="s">
        <v>9</v>
      </c>
      <c r="J55" s="7"/>
    </row>
    <row r="56" spans="1:10" ht="15.75" customHeight="1" thickBot="1" x14ac:dyDescent="0.3">
      <c r="A56" s="38"/>
      <c r="B56" s="8" t="s">
        <v>11</v>
      </c>
      <c r="C56" s="9" t="s">
        <v>15</v>
      </c>
      <c r="D56" s="28">
        <v>1</v>
      </c>
      <c r="E56" s="29"/>
      <c r="F56" s="29"/>
      <c r="G56" s="30"/>
      <c r="H56" s="6" t="s">
        <v>9</v>
      </c>
      <c r="I56" s="20" t="s">
        <v>9</v>
      </c>
      <c r="J56" s="7"/>
    </row>
    <row r="57" spans="1:10" ht="42.75" customHeight="1" thickBot="1" x14ac:dyDescent="0.3">
      <c r="A57" s="38"/>
      <c r="B57" s="28" t="s">
        <v>12</v>
      </c>
      <c r="C57" s="30"/>
      <c r="D57" s="6" t="s">
        <v>6</v>
      </c>
      <c r="E57" s="6" t="s">
        <v>7</v>
      </c>
      <c r="F57" s="6" t="s">
        <v>8</v>
      </c>
      <c r="G57" s="6"/>
      <c r="H57" s="10" t="s">
        <v>9</v>
      </c>
      <c r="I57" s="11" t="s">
        <v>13</v>
      </c>
      <c r="J57" s="7"/>
    </row>
    <row r="58" spans="1:10" ht="40.5" customHeight="1" thickBot="1" x14ac:dyDescent="0.3">
      <c r="A58" s="38"/>
      <c r="B58" s="28" t="s">
        <v>14</v>
      </c>
      <c r="C58" s="30"/>
      <c r="D58" s="17">
        <v>24691</v>
      </c>
      <c r="E58" s="17">
        <v>24548</v>
      </c>
      <c r="F58" s="17">
        <v>23090</v>
      </c>
      <c r="G58" s="17">
        <f>ROUND(AVERAGE(D58:F58),2)</f>
        <v>24109.67</v>
      </c>
      <c r="H58" s="17">
        <f>ROUND(D56*G58,2)</f>
        <v>24109.67</v>
      </c>
      <c r="I58" s="6" t="s">
        <v>13</v>
      </c>
      <c r="J58" s="7">
        <f>(MIN(D58:F58)*1.25)-MAX(D58:F58)</f>
        <v>4171.5</v>
      </c>
    </row>
    <row r="59" spans="1:10" ht="40.5" customHeight="1" thickBot="1" x14ac:dyDescent="0.3">
      <c r="A59" s="39"/>
      <c r="B59" s="28" t="s">
        <v>20</v>
      </c>
      <c r="C59" s="30"/>
      <c r="D59" s="21">
        <f>ROUND(D58/1.2,2)</f>
        <v>20575.830000000002</v>
      </c>
      <c r="E59" s="21">
        <f>ROUND(E58/1.2,2)</f>
        <v>20456.669999999998</v>
      </c>
      <c r="F59" s="21">
        <f>ROUND(F58/1.2,2)</f>
        <v>19241.669999999998</v>
      </c>
      <c r="G59" s="21">
        <f>ROUND(AVERAGE(D59:F59),2)</f>
        <v>20091.39</v>
      </c>
      <c r="H59" s="17">
        <f>ROUND(D56*G59,2)</f>
        <v>20091.39</v>
      </c>
      <c r="I59" s="11" t="s">
        <v>9</v>
      </c>
      <c r="J59" s="7"/>
    </row>
    <row r="60" spans="1:10" ht="30.75" customHeight="1" thickBot="1" x14ac:dyDescent="0.3">
      <c r="A60" s="37">
        <v>11</v>
      </c>
      <c r="B60" s="28" t="s">
        <v>10</v>
      </c>
      <c r="C60" s="30"/>
      <c r="D60" s="28" t="s">
        <v>30</v>
      </c>
      <c r="E60" s="29"/>
      <c r="F60" s="29"/>
      <c r="G60" s="30"/>
      <c r="H60" s="6" t="s">
        <v>9</v>
      </c>
      <c r="I60" s="6" t="s">
        <v>9</v>
      </c>
      <c r="J60" s="7"/>
    </row>
    <row r="61" spans="1:10" ht="15.75" customHeight="1" thickBot="1" x14ac:dyDescent="0.3">
      <c r="A61" s="38"/>
      <c r="B61" s="8" t="s">
        <v>11</v>
      </c>
      <c r="C61" s="9" t="s">
        <v>15</v>
      </c>
      <c r="D61" s="28">
        <v>5</v>
      </c>
      <c r="E61" s="29"/>
      <c r="F61" s="29"/>
      <c r="G61" s="30"/>
      <c r="H61" s="6" t="s">
        <v>9</v>
      </c>
      <c r="I61" s="20" t="s">
        <v>9</v>
      </c>
      <c r="J61" s="7"/>
    </row>
    <row r="62" spans="1:10" ht="42.75" customHeight="1" thickBot="1" x14ac:dyDescent="0.3">
      <c r="A62" s="38"/>
      <c r="B62" s="28" t="s">
        <v>12</v>
      </c>
      <c r="C62" s="30"/>
      <c r="D62" s="6" t="s">
        <v>6</v>
      </c>
      <c r="E62" s="6" t="s">
        <v>7</v>
      </c>
      <c r="F62" s="6" t="s">
        <v>8</v>
      </c>
      <c r="G62" s="6"/>
      <c r="H62" s="10" t="s">
        <v>9</v>
      </c>
      <c r="I62" s="11" t="s">
        <v>13</v>
      </c>
      <c r="J62" s="7"/>
    </row>
    <row r="63" spans="1:10" ht="40.5" customHeight="1" thickBot="1" x14ac:dyDescent="0.3">
      <c r="A63" s="38"/>
      <c r="B63" s="28" t="s">
        <v>14</v>
      </c>
      <c r="C63" s="30"/>
      <c r="D63" s="17">
        <v>24691</v>
      </c>
      <c r="E63" s="17">
        <v>24548</v>
      </c>
      <c r="F63" s="17">
        <v>23090</v>
      </c>
      <c r="G63" s="17">
        <f>ROUND(AVERAGE(D63:F63),2)</f>
        <v>24109.67</v>
      </c>
      <c r="H63" s="17">
        <f>ROUND(D61*G63,2)</f>
        <v>120548.35</v>
      </c>
      <c r="I63" s="6" t="s">
        <v>13</v>
      </c>
      <c r="J63" s="7">
        <f>(MIN(D63:F63)*1.25)-MAX(D63:F63)</f>
        <v>4171.5</v>
      </c>
    </row>
    <row r="64" spans="1:10" ht="40.5" customHeight="1" thickBot="1" x14ac:dyDescent="0.3">
      <c r="A64" s="39"/>
      <c r="B64" s="28" t="s">
        <v>20</v>
      </c>
      <c r="C64" s="30"/>
      <c r="D64" s="21">
        <f>ROUND(D63/1.2,2)</f>
        <v>20575.830000000002</v>
      </c>
      <c r="E64" s="21">
        <f>ROUND(E63/1.2,2)</f>
        <v>20456.669999999998</v>
      </c>
      <c r="F64" s="21">
        <f>ROUND(F63/1.2,2)</f>
        <v>19241.669999999998</v>
      </c>
      <c r="G64" s="21">
        <f>ROUND(AVERAGE(D64:F64),2)</f>
        <v>20091.39</v>
      </c>
      <c r="H64" s="17">
        <f>ROUND(D61*G64,2)</f>
        <v>100456.95</v>
      </c>
      <c r="I64" s="11" t="s">
        <v>9</v>
      </c>
      <c r="J64" s="7"/>
    </row>
    <row r="65" spans="1:10" ht="30.75" customHeight="1" thickBot="1" x14ac:dyDescent="0.3">
      <c r="A65" s="37">
        <v>12</v>
      </c>
      <c r="B65" s="28" t="s">
        <v>10</v>
      </c>
      <c r="C65" s="30"/>
      <c r="D65" s="28" t="s">
        <v>30</v>
      </c>
      <c r="E65" s="29"/>
      <c r="F65" s="29"/>
      <c r="G65" s="30"/>
      <c r="H65" s="6" t="s">
        <v>9</v>
      </c>
      <c r="I65" s="6" t="s">
        <v>9</v>
      </c>
      <c r="J65" s="7"/>
    </row>
    <row r="66" spans="1:10" ht="15.75" customHeight="1" thickBot="1" x14ac:dyDescent="0.3">
      <c r="A66" s="38"/>
      <c r="B66" s="8" t="s">
        <v>11</v>
      </c>
      <c r="C66" s="9" t="s">
        <v>15</v>
      </c>
      <c r="D66" s="28">
        <v>4</v>
      </c>
      <c r="E66" s="29"/>
      <c r="F66" s="29"/>
      <c r="G66" s="30"/>
      <c r="H66" s="6" t="s">
        <v>9</v>
      </c>
      <c r="I66" s="20" t="s">
        <v>9</v>
      </c>
      <c r="J66" s="7"/>
    </row>
    <row r="67" spans="1:10" ht="42.75" customHeight="1" thickBot="1" x14ac:dyDescent="0.3">
      <c r="A67" s="38"/>
      <c r="B67" s="28" t="s">
        <v>12</v>
      </c>
      <c r="C67" s="30"/>
      <c r="D67" s="6" t="s">
        <v>6</v>
      </c>
      <c r="E67" s="6" t="s">
        <v>7</v>
      </c>
      <c r="F67" s="6" t="s">
        <v>8</v>
      </c>
      <c r="G67" s="6"/>
      <c r="H67" s="10" t="s">
        <v>9</v>
      </c>
      <c r="I67" s="11" t="s">
        <v>13</v>
      </c>
      <c r="J67" s="7"/>
    </row>
    <row r="68" spans="1:10" ht="40.5" customHeight="1" thickBot="1" x14ac:dyDescent="0.3">
      <c r="A68" s="38"/>
      <c r="B68" s="28" t="s">
        <v>14</v>
      </c>
      <c r="C68" s="30"/>
      <c r="D68" s="17">
        <v>24691</v>
      </c>
      <c r="E68" s="17">
        <v>24548</v>
      </c>
      <c r="F68" s="17">
        <v>23090</v>
      </c>
      <c r="G68" s="17">
        <f>ROUND(AVERAGE(D68:F68),2)</f>
        <v>24109.67</v>
      </c>
      <c r="H68" s="17">
        <f>ROUND(D66*G68,2)</f>
        <v>96438.68</v>
      </c>
      <c r="I68" s="6" t="s">
        <v>13</v>
      </c>
      <c r="J68" s="7">
        <f>(MIN(D68:F68)*1.25)-MAX(D68:F68)</f>
        <v>4171.5</v>
      </c>
    </row>
    <row r="69" spans="1:10" ht="40.5" customHeight="1" thickBot="1" x14ac:dyDescent="0.3">
      <c r="A69" s="39"/>
      <c r="B69" s="28" t="s">
        <v>20</v>
      </c>
      <c r="C69" s="30"/>
      <c r="D69" s="21">
        <f>ROUND(D68/1.2,2)</f>
        <v>20575.830000000002</v>
      </c>
      <c r="E69" s="21">
        <f>ROUND(E68/1.2,2)</f>
        <v>20456.669999999998</v>
      </c>
      <c r="F69" s="21">
        <f>ROUND(F68/1.2,2)</f>
        <v>19241.669999999998</v>
      </c>
      <c r="G69" s="21">
        <f>ROUND(AVERAGE(D69:F69),2)</f>
        <v>20091.39</v>
      </c>
      <c r="H69" s="17">
        <f>ROUND(D66*G69,2)</f>
        <v>80365.56</v>
      </c>
      <c r="I69" s="11" t="s">
        <v>9</v>
      </c>
      <c r="J69" s="7"/>
    </row>
    <row r="70" spans="1:10" ht="30.75" customHeight="1" thickBot="1" x14ac:dyDescent="0.3">
      <c r="A70" s="37">
        <v>13</v>
      </c>
      <c r="B70" s="28" t="s">
        <v>10</v>
      </c>
      <c r="C70" s="30"/>
      <c r="D70" s="28" t="s">
        <v>30</v>
      </c>
      <c r="E70" s="29"/>
      <c r="F70" s="29"/>
      <c r="G70" s="30"/>
      <c r="H70" s="6" t="s">
        <v>9</v>
      </c>
      <c r="I70" s="6" t="s">
        <v>9</v>
      </c>
      <c r="J70" s="7"/>
    </row>
    <row r="71" spans="1:10" ht="15.75" customHeight="1" thickBot="1" x14ac:dyDescent="0.3">
      <c r="A71" s="38"/>
      <c r="B71" s="8" t="s">
        <v>11</v>
      </c>
      <c r="C71" s="9" t="s">
        <v>15</v>
      </c>
      <c r="D71" s="28">
        <v>6</v>
      </c>
      <c r="E71" s="29"/>
      <c r="F71" s="29"/>
      <c r="G71" s="30"/>
      <c r="H71" s="6" t="s">
        <v>9</v>
      </c>
      <c r="I71" s="20" t="s">
        <v>9</v>
      </c>
      <c r="J71" s="7"/>
    </row>
    <row r="72" spans="1:10" ht="42.75" customHeight="1" thickBot="1" x14ac:dyDescent="0.3">
      <c r="A72" s="38"/>
      <c r="B72" s="28" t="s">
        <v>12</v>
      </c>
      <c r="C72" s="30"/>
      <c r="D72" s="6" t="s">
        <v>6</v>
      </c>
      <c r="E72" s="6" t="s">
        <v>7</v>
      </c>
      <c r="F72" s="6" t="s">
        <v>8</v>
      </c>
      <c r="G72" s="6"/>
      <c r="H72" s="10" t="s">
        <v>9</v>
      </c>
      <c r="I72" s="11" t="s">
        <v>13</v>
      </c>
      <c r="J72" s="7"/>
    </row>
    <row r="73" spans="1:10" ht="40.5" customHeight="1" thickBot="1" x14ac:dyDescent="0.3">
      <c r="A73" s="38"/>
      <c r="B73" s="28" t="s">
        <v>14</v>
      </c>
      <c r="C73" s="30"/>
      <c r="D73" s="17">
        <v>24691</v>
      </c>
      <c r="E73" s="17">
        <v>24548</v>
      </c>
      <c r="F73" s="17">
        <v>23090</v>
      </c>
      <c r="G73" s="17">
        <f>ROUND(AVERAGE(D73:F73),2)</f>
        <v>24109.67</v>
      </c>
      <c r="H73" s="17">
        <f>ROUND(D71*G73,2)</f>
        <v>144658.01999999999</v>
      </c>
      <c r="I73" s="6" t="s">
        <v>13</v>
      </c>
      <c r="J73" s="7">
        <f>(MIN(D73:F73)*1.25)-MAX(D73:F73)</f>
        <v>4171.5</v>
      </c>
    </row>
    <row r="74" spans="1:10" ht="40.5" customHeight="1" thickBot="1" x14ac:dyDescent="0.3">
      <c r="A74" s="39"/>
      <c r="B74" s="28" t="s">
        <v>20</v>
      </c>
      <c r="C74" s="30"/>
      <c r="D74" s="21">
        <f>ROUND(D73/1.2,2)</f>
        <v>20575.830000000002</v>
      </c>
      <c r="E74" s="21">
        <f>ROUND(E73/1.2,2)</f>
        <v>20456.669999999998</v>
      </c>
      <c r="F74" s="21">
        <f>ROUND(F73/1.2,2)</f>
        <v>19241.669999999998</v>
      </c>
      <c r="G74" s="21">
        <f>ROUND(AVERAGE(D74:F74),2)</f>
        <v>20091.39</v>
      </c>
      <c r="H74" s="17">
        <f>ROUND(D71*G74,2)</f>
        <v>120548.34</v>
      </c>
      <c r="I74" s="11" t="s">
        <v>9</v>
      </c>
      <c r="J74" s="7"/>
    </row>
    <row r="75" spans="1:10" ht="90.75" customHeight="1" thickBot="1" x14ac:dyDescent="0.3">
      <c r="A75" s="12"/>
      <c r="B75" s="28" t="s">
        <v>21</v>
      </c>
      <c r="C75" s="30"/>
      <c r="D75" s="22" t="s">
        <v>9</v>
      </c>
      <c r="E75" s="22" t="s">
        <v>9</v>
      </c>
      <c r="F75" s="22" t="s">
        <v>9</v>
      </c>
      <c r="G75" s="22" t="s">
        <v>9</v>
      </c>
      <c r="H75" s="17">
        <f>H77-H76</f>
        <v>5005844.67</v>
      </c>
      <c r="I75" s="6" t="s">
        <v>9</v>
      </c>
      <c r="J75" s="7"/>
    </row>
    <row r="76" spans="1:10" ht="59.25" customHeight="1" thickBot="1" x14ac:dyDescent="0.3">
      <c r="A76" s="12"/>
      <c r="B76" s="28" t="s">
        <v>22</v>
      </c>
      <c r="C76" s="30"/>
      <c r="D76" s="17"/>
      <c r="E76" s="17"/>
      <c r="F76" s="17"/>
      <c r="G76" s="17"/>
      <c r="H76" s="17">
        <f>ROUND(H77-H77/1.2,2)</f>
        <v>1001168.94</v>
      </c>
      <c r="I76" s="24"/>
      <c r="J76" s="23"/>
    </row>
    <row r="77" spans="1:10" ht="87.75" customHeight="1" thickBot="1" x14ac:dyDescent="0.3">
      <c r="A77" s="12"/>
      <c r="B77" s="28" t="s">
        <v>17</v>
      </c>
      <c r="C77" s="30"/>
      <c r="D77" s="17"/>
      <c r="E77" s="17"/>
      <c r="F77" s="17"/>
      <c r="G77" s="17"/>
      <c r="H77" s="26">
        <f>H13+H18+H23+H28+H33+H38+H43+H48+H53+H58+H63+H68+H73</f>
        <v>6007013.6099999994</v>
      </c>
      <c r="I77" s="11"/>
      <c r="J77" s="13"/>
    </row>
    <row r="78" spans="1:10" ht="42" customHeight="1" x14ac:dyDescent="0.25">
      <c r="A78" s="16"/>
      <c r="B78" s="27" t="s">
        <v>33</v>
      </c>
      <c r="C78" s="27"/>
      <c r="D78" s="27"/>
      <c r="E78" s="27"/>
      <c r="F78" s="27"/>
      <c r="G78" s="27"/>
      <c r="H78" s="27"/>
      <c r="I78" s="27"/>
      <c r="J78" s="27"/>
    </row>
    <row r="79" spans="1:10" ht="27" customHeight="1" x14ac:dyDescent="0.25">
      <c r="B79" s="27"/>
      <c r="C79" s="27"/>
      <c r="D79" s="27"/>
      <c r="E79" s="27"/>
      <c r="F79" s="27"/>
      <c r="G79" s="27"/>
      <c r="H79" s="27"/>
      <c r="I79" s="27"/>
      <c r="J79" s="27"/>
    </row>
  </sheetData>
  <mergeCells count="104">
    <mergeCell ref="A45:A49"/>
    <mergeCell ref="B45:C45"/>
    <mergeCell ref="D45:G45"/>
    <mergeCell ref="D46:G46"/>
    <mergeCell ref="B47:C47"/>
    <mergeCell ref="B48:C48"/>
    <mergeCell ref="B49:C49"/>
    <mergeCell ref="A70:A74"/>
    <mergeCell ref="B70:C70"/>
    <mergeCell ref="D70:G70"/>
    <mergeCell ref="D71:G71"/>
    <mergeCell ref="B72:C72"/>
    <mergeCell ref="B73:C73"/>
    <mergeCell ref="B74:C74"/>
    <mergeCell ref="A65:A69"/>
    <mergeCell ref="B65:C65"/>
    <mergeCell ref="D65:G65"/>
    <mergeCell ref="D66:G66"/>
    <mergeCell ref="B67:C67"/>
    <mergeCell ref="B68:C68"/>
    <mergeCell ref="B69:C69"/>
    <mergeCell ref="A60:A64"/>
    <mergeCell ref="B60:C60"/>
    <mergeCell ref="D60:G60"/>
    <mergeCell ref="A55:A59"/>
    <mergeCell ref="B55:C55"/>
    <mergeCell ref="D55:G55"/>
    <mergeCell ref="D56:G56"/>
    <mergeCell ref="B57:C57"/>
    <mergeCell ref="B58:C58"/>
    <mergeCell ref="B59:C59"/>
    <mergeCell ref="A50:A54"/>
    <mergeCell ref="B50:C50"/>
    <mergeCell ref="D50:G50"/>
    <mergeCell ref="D51:G51"/>
    <mergeCell ref="B52:C52"/>
    <mergeCell ref="B53:C53"/>
    <mergeCell ref="B54:C54"/>
    <mergeCell ref="A30:A34"/>
    <mergeCell ref="B30:C30"/>
    <mergeCell ref="D30:G30"/>
    <mergeCell ref="D31:G31"/>
    <mergeCell ref="B32:C32"/>
    <mergeCell ref="B33:C33"/>
    <mergeCell ref="B34:C34"/>
    <mergeCell ref="A25:A29"/>
    <mergeCell ref="B25:C25"/>
    <mergeCell ref="D25:G25"/>
    <mergeCell ref="D26:G26"/>
    <mergeCell ref="B27:C27"/>
    <mergeCell ref="B28:C28"/>
    <mergeCell ref="B29:C29"/>
    <mergeCell ref="A40:A44"/>
    <mergeCell ref="B40:C40"/>
    <mergeCell ref="D40:G40"/>
    <mergeCell ref="D41:G41"/>
    <mergeCell ref="B42:C42"/>
    <mergeCell ref="B43:C43"/>
    <mergeCell ref="B44:C44"/>
    <mergeCell ref="A35:A39"/>
    <mergeCell ref="B35:C35"/>
    <mergeCell ref="D35:G35"/>
    <mergeCell ref="D36:G36"/>
    <mergeCell ref="B37:C37"/>
    <mergeCell ref="B38:C38"/>
    <mergeCell ref="B39:C39"/>
    <mergeCell ref="A10:A14"/>
    <mergeCell ref="A15:A19"/>
    <mergeCell ref="A20:A24"/>
    <mergeCell ref="B10:C10"/>
    <mergeCell ref="D10:G10"/>
    <mergeCell ref="D11:G11"/>
    <mergeCell ref="B12:C12"/>
    <mergeCell ref="B13:C13"/>
    <mergeCell ref="B20:C20"/>
    <mergeCell ref="B15:C15"/>
    <mergeCell ref="D15:G15"/>
    <mergeCell ref="D16:G16"/>
    <mergeCell ref="B17:C17"/>
    <mergeCell ref="B18:C18"/>
    <mergeCell ref="B19:C19"/>
    <mergeCell ref="B14:C14"/>
    <mergeCell ref="H1:J1"/>
    <mergeCell ref="B8:C8"/>
    <mergeCell ref="B9:C9"/>
    <mergeCell ref="A2:I2"/>
    <mergeCell ref="A3:I3"/>
    <mergeCell ref="A4:B4"/>
    <mergeCell ref="B7:C7"/>
    <mergeCell ref="D7:F7"/>
    <mergeCell ref="E4:J4"/>
    <mergeCell ref="B78:J79"/>
    <mergeCell ref="D20:G20"/>
    <mergeCell ref="D21:G21"/>
    <mergeCell ref="B22:C22"/>
    <mergeCell ref="B23:C23"/>
    <mergeCell ref="B24:C24"/>
    <mergeCell ref="B75:C75"/>
    <mergeCell ref="B76:C76"/>
    <mergeCell ref="B77:C77"/>
    <mergeCell ref="D61:G61"/>
    <mergeCell ref="B62:C62"/>
    <mergeCell ref="B63:C63"/>
    <mergeCell ref="B64:C64"/>
  </mergeCells>
  <conditionalFormatting sqref="J2:J3">
    <cfRule type="cellIs" dxfId="1" priority="51" operator="lessThan">
      <formula>0</formula>
    </cfRule>
  </conditionalFormatting>
  <conditionalFormatting sqref="J5:J77">
    <cfRule type="cellIs" dxfId="0" priority="1" operator="lessThan">
      <formula>0</formula>
    </cfRule>
  </conditionalFormatting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Буянов</dc:creator>
  <cp:lastModifiedBy>Наталья Богданова</cp:lastModifiedBy>
  <cp:lastPrinted>2025-04-23T08:47:23Z</cp:lastPrinted>
  <dcterms:created xsi:type="dcterms:W3CDTF">2025-01-29T07:24:17Z</dcterms:created>
  <dcterms:modified xsi:type="dcterms:W3CDTF">2025-04-29T11:56:42Z</dcterms:modified>
</cp:coreProperties>
</file>